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34" i="5" l="1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<sst xmlns="http://schemas.openxmlformats.org/spreadsheetml/2006/main" count="7968" uniqueCount="316">
  <si>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</si>
  <si>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</si>
  <si>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</si>
  <si>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</si>
  <si>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</si>
  <si>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</si>
  <si>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</si>
  <si>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</si>
  <si>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</si>
  <si>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</si>
  <si>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</si>
  <si>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</si>
  <si>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</si>
  <si>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</si>
  <si>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</si>
  <si>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</si>
  <si>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</si>
  <si>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</si>
  <si>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</si>
  <si>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</si>
  <si>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</si>
  <si>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</si>
  <si>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</si>
  <si>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</si>
  <si>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</si>
  <si>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</si>
  <si>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</si>
  <si>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</si>
  <si>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</si>
  <si>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</si>
  <si>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</si>
  <si>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</si>
  <si>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</si>
  <si>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</si>
  <si>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</si>
  <si>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</si>
  <si>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</si>
  <si>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</si>
  <si>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</si>
  <si>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</si>
  <si>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</si>
  <si>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</si>
  <si>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</si>
  <si>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</si>
  <si>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</si>
  <si>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</si>
  <si>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</si>
  <si>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</si>
  <si>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</si>
  <si>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</si>
  <si>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</si>
  <si>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</si>
  <si>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</si>
  <si>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</si>
  <si>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</si>
  <si>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</si>
  <si>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</si>
  <si>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</si>
  <si>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</si>
  <si>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</si>
  <si>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</si>
  <si>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</si>
  <si>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</si>
  <si>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</si>
  <si>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</si>
  <si>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</si>
  <si>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</si>
  <si>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</si>
  <si>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</si>
  <si>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</si>
  <si>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</si>
  <si>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</si>
  <si>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</si>
  <si>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</si>
  <si>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</si>
  <si>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</si>
  <si>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</si>
  <si>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</si>
  <si>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</si>
  <si>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</si>
  <si>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</si>
  <si>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</si>
  <si>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</si>
  <si>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</si>
  <si>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</si>
  <si>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</si>
  <si>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</si>
  <si>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</si>
  <si>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</si>
  <si>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</si>
  <si>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</si>
  <si>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</si>
  <si>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</si>
  <si>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</si>
  <si>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</si>
  <si>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</si>
  <si>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</si>
  <si>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</si>
  <si>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</si>
  <si>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</si>
  <si>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</si>
  <si>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</si>
  <si>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</si>
  <si>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</si>
  <si>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</si>
  <si>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</si>
  <si>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</si>
  <si>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</si>
  <si>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</si>
  <si>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</si>
  <si>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</si>
  <si>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</si>
  <si>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</si>
  <si>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</si>
  <si>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</si>
  <si>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</si>
  <si>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</si>
  <si>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</si>
  <si>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</si>
  <si>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</si>
  <si>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</si>
  <si>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</si>
  <si>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</si>
  <si>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</si>
  <si>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</si>
  <si>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</si>
  <si>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</si>
  <si>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</si>
  <si>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</si>
  <si>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</si>
  <si>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</si>
  <si>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</si>
  <si>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</si>
  <si>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</si>
  <si>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</si>
  <si>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</si>
  <si>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</si>
  <si>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</si>
  <si>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</si>
  <si>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</si>
  <si>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</si>
  <si>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</si>
  <si>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</si>
  <si>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</si>
  <si>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</si>
  <si>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</si>
  <si>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</si>
  <si>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</si>
  <si>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</si>
  <si>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</si>
  <si>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</si>
  <si>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</si>
  <si>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</si>
  <si>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</si>
  <si>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</si>
  <si>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</si>
  <si>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</si>
  <si>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</si>
  <si>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</si>
  <si>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</si>
  <si>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</si>
  <si>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</si>
  <si>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</si>
  <si>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</si>
  <si>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</si>
  <si>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</si>
  <si>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</si>
  <si>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</si>
  <si>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</si>
  <si>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</si>
  <si>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</si>
  <si>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</si>
  <si>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</si>
  <si>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</si>
  <si>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</si>
  <si>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</si>
  <si>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</si>
  <si>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</si>
  <si>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</si>
  <si>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</si>
  <si>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</si>
  <si>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</si>
  <si>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</si>
  <si>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</si>
  <si>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</si>
  <si>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</si>
  <si>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</si>
  <si>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</si>
  <si>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</si>
  <si>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</si>
  <si>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</si>
  <si>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</si>
  <si>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</si>
  <si>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</si>
  <si>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</si>
  <si>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</si>
  <si>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</si>
  <si>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</si>
  <si>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</si>
  <si>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</si>
  <si>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</si>
  <si>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</si>
  <si>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</si>
  <si>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</si>
  <si>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</si>
  <si>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</si>
  <si>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</si>
  <si>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</si>
  <si>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</si>
  <si>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</si>
  <si>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</si>
  <si>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</si>
  <si>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</si>
  <si>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</si>
  <si>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</si>
  <si>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</si>
  <si>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</si>
  <si>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</si>
  <si>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</si>
  <si>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</si>
  <si>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</si>
  <si>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</si>
  <si>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</si>
  <si>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</si>
  <si>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</si>
  <si>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</si>
  <si>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</si>
  <si>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</si>
  <si>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</si>
  <si>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</si>
  <si>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</si>
  <si>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</si>
  <si>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</si>
  <si>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</si>
  <si>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</si>
  <si>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</si>
  <si>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</si>
  <si>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</si>
  <si>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</si>
  <si>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</si>
  <si>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</si>
  <si>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</si>
  <si>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</si>
  <si>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</si>
  <si>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</si>
  <si>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</si>
  <si>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</si>
  <si>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</si>
  <si>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</si>
  <si>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</si>
  <si>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</si>
  <si>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</si>
  <si>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</si>
  <si>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</si>
  <si>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</si>
  <si>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</si>
  <si>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</si>
  <si>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</si>
  <si>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</si>
  <si>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</si>
  <si>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</si>
  <si>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</si>
  <si>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</si>
  <si>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</si>
  <si>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</si>
  <si>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</si>
  <si>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</si>
  <si>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</si>
  <si>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</si>
  <si>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</si>
  <si>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</si>
  <si>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</si>
  <si>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</si>
  <si>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</si>
  <si>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</si>
  <si>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</si>
  <si>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</si>
  <si>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</si>
  <si>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</si>
  <si>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</si>
  <si>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</si>
  <si>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</si>
  <si>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</si>
  <si>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</si>
  <si>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</si>
  <si>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</si>
  <si>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</si>
  <si>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</si>
  <si>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</si>
  <si>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</si>
  <si>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</si>
  <si>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</si>
  <si>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</si>
  <si>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</si>
  <si>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</si>
  <si>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</si>
  <si>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</si>
  <si>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</si>
  <si>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</si>
  <si>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</si>
  <si>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</si>
  <si>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</si>
  <si>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</si>
  <si>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</si>
  <si>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</si>
  <si>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</si>
  <si>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</si>
  <si>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</si>
  <si>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</si>
  <si>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</si>
  <si>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</si>
  <si>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</si>
  <si>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</si>
  <si>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</si>
  <si>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</si>
  <si>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01.12.2021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</si>
</sst>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1.7109375" customWidth="1"/>
    <col min="9" max="9" width="2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614342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497189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497189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117153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7870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17283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92000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614342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9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125043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125043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125043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224911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I18" sqref="I1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622021</v>
      </c>
      <c r="H7" s="53">
        <f>SUM(H8:H9)</f>
        <v>562021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622021</v>
      </c>
      <c r="H8" s="262">
        <v>562021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198979</v>
      </c>
      <c r="H18" s="8">
        <f>SUM(H19)</f>
        <v>182299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198979</v>
      </c>
      <c r="H19" s="263">
        <v>182299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821000</v>
      </c>
      <c r="H134" s="9">
        <f>SUM(H132,H131,H125,H123,H121,H118,H116,H113,H108,H106,H104,H102,H55,H50,H34,H32,H30,H22,H20,H18,H10,H7)</f>
        <v>744320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29100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29100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63">
        <v>29100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639000</v>
      </c>
      <c r="H55" s="8">
        <f>SUM(H56,H58,H65,H68,H74,H86,H93)</f>
        <v>433985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6864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6864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227424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227424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264000</v>
      </c>
      <c r="H86" s="65">
        <f>SUM(H87:H92)</f>
        <v>192000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209000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>
        <v>42000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7697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7697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744000</v>
      </c>
      <c r="H134" s="9">
        <f>SUM(H132,H131,H125,H123,H121,H118,H116,H113,H108,H106,H104,H102,H55,H50,H34,H32,H30,H22,H20,H18,H10,H7)</f>
        <v>520102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25000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25000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25000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139000</v>
      </c>
      <c r="E6" s="138">
        <f>E8+E11</f>
        <v>-190662.02000000002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139000</v>
      </c>
      <c r="E8" s="138">
        <f>E9+E10</f>
        <v>-190662.02000000002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-4212000</v>
      </c>
      <c r="E9" s="269">
        <v>-3802966.02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4351000</v>
      </c>
      <c r="E10" s="269">
        <v>3612304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-139000</v>
      </c>
      <c r="E18" s="141">
        <f>Доходы!D13-'000'!E8</f>
        <v>450259.55000000005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256138.02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104550.59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20819.68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152653.47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-30939.72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9054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3652000</v>
      </c>
      <c r="D34" s="166">
        <f>D35+D39+D40+D41</f>
        <v>3546828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2626687</v>
      </c>
    </row>
    <row r="36" spans="1:4" ht="15" x14ac:dyDescent="0.25">
      <c r="A36" s="179" t="s">
        <v>276</v>
      </c>
      <c r="B36" s="173"/>
      <c r="C36" s="169">
        <v>2652000</v>
      </c>
      <c r="D36" s="170">
        <v>2578687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25821</v>
      </c>
    </row>
    <row r="41" spans="1:4" ht="15" x14ac:dyDescent="0.25">
      <c r="A41" s="183" t="s">
        <v>282</v>
      </c>
      <c r="B41" s="168" t="s">
        <v>283</v>
      </c>
      <c r="C41" s="169">
        <v>821000</v>
      </c>
      <c r="D41" s="170">
        <v>744320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4212000</v>
      </c>
      <c r="D45" s="166">
        <f>SUM(D34,D14)</f>
        <v>3802966.02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622021</v>
      </c>
      <c r="H7" s="212">
        <f>SUM(H8:H9)</f>
        <v>562021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622021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562021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154143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154143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154143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198979</v>
      </c>
      <c r="H18" s="228">
        <f>SUM(H19)</f>
        <v>182299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198979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182299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915696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915696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280928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280928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64464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40414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12414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28000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7000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7000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17050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7050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1604000</v>
      </c>
      <c r="H55" s="228">
        <f>SUM(H56,H58,H65,H68,H74,H86,H93)</f>
        <v>1331254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6864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6864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835871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824481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4688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309000</v>
      </c>
      <c r="H86" s="251">
        <f>SUM(H87:H92)</f>
        <v>220421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209000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70421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268098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79952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57273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130873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63376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63376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1106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1106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4347000</v>
      </c>
      <c r="H134" s="267">
        <f>SUM(H132,H131,H125,H123,H121,H118,H116,H113,H108,H106,H104,H102,H55,H50,H34,H32,H30,H22,H20,H18,H10,H7)</f>
        <v>3612304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35" zoomScaleNormal="130" zoomScaleSheetLayoutView="100" workbookViewId="0">
      <selection activeCell="H46" sqref="H4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580537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580537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178152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178152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264">
        <f>H35+H40+H43</f>
        <v>64464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40414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12414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28000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v>7000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7000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17050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7050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183059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11390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>
        <v>4688</v>
      </c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28421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>
        <v>28421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143248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72082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31176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1106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1106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1007318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315359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315359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96755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96755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412114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19800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19800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6021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6021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25821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2021-12-01T10:52:59Z</dcterms:modified>
</cp:coreProperties>
</file>