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4годи  и АВ.Отч\2024 год\май  2024г\"/>
    </mc:Choice>
  </mc:AlternateContent>
  <bookViews>
    <workbookView xWindow="480" yWindow="30" windowWidth="15195" windowHeight="11640" tabRatio="815" firstSheet="2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l="1"/>
  <c r="G30" i="17" l="1"/>
  <c r="G105" i="18" l="1"/>
  <c r="G87" i="15"/>
  <c r="H96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55" i="17" s="1"/>
  <c r="G134" i="17" s="1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<sst xmlns="http://schemas.openxmlformats.org/spreadsheetml/2006/main" count="7974" uniqueCount="322">
  <si>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</si>
  <si>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</si>
  <si>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</si>
  <si>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</si>
  <si>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</si>
  <si>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</si>
  <si>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</si>
  <si>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</si>
  <si>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</si>
  <si>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</si>
  <si>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</si>
  <si>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</si>
  <si>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</si>
  <si>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</si>
  <si>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</si>
  <si>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</si>
  <si>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</si>
  <si>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</si>
  <si>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</si>
  <si>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</si>
  <si>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</si>
  <si>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</si>
  <si>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</si>
  <si>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</si>
  <si>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</si>
  <si>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</si>
  <si>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</si>
  <si>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</si>
  <si>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</si>
  <si>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</si>
  <si>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</si>
  <si>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</si>
  <si>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</si>
  <si>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</si>
  <si>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</si>
  <si>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</si>
  <si>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</si>
  <si>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</si>
  <si>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</si>
  <si>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</si>
  <si>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</si>
  <si>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</si>
  <si>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</si>
  <si>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</si>
  <si>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</si>
  <si>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</si>
  <si>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</si>
  <si>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</si>
  <si>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</si>
  <si>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</si>
  <si>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</si>
  <si>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</si>
  <si>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</si>
  <si>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</si>
  <si>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</si>
  <si>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</si>
  <si>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</si>
  <si>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</si>
  <si>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</si>
  <si>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</si>
  <si>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</si>
  <si>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</si>
  <si>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</si>
  <si>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</si>
  <si>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</si>
  <si>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</si>
  <si>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</si>
  <si>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</si>
  <si>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</si>
  <si>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</si>
  <si>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</si>
  <si>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</si>
  <si>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</si>
  <si>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</si>
  <si>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</si>
  <si>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</si>
  <si>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</si>
  <si>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</si>
  <si>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</si>
  <si>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</si>
  <si>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</si>
  <si>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</si>
  <si>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</si>
  <si>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</si>
  <si>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</si>
  <si>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</si>
  <si>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</si>
  <si>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</si>
  <si>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</si>
  <si>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</si>
  <si>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</si>
  <si>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</si>
  <si>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</si>
  <si>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</si>
  <si>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</si>
  <si>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</si>
  <si>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</si>
  <si>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</si>
  <si>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</si>
  <si>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</si>
  <si>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</si>
  <si>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</si>
  <si>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</si>
  <si>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</si>
  <si>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</si>
  <si>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</si>
  <si>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</si>
  <si>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</si>
  <si>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</si>
  <si>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</si>
  <si>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</si>
  <si>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</si>
  <si>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</si>
  <si>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</si>
  <si>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</si>
  <si>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</si>
  <si>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</si>
  <si>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</si>
  <si>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</si>
  <si>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</si>
  <si>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</si>
  <si>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</si>
  <si>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</si>
  <si>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</si>
  <si>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</si>
  <si>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</si>
  <si>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</si>
  <si>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</si>
  <si>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</si>
  <si>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</si>
  <si>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</si>
  <si>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</si>
  <si>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</si>
  <si>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</si>
  <si>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</si>
  <si>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</si>
  <si>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</si>
  <si>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</si>
  <si>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</si>
  <si>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</si>
  <si>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</si>
  <si>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</si>
  <si>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</si>
  <si>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</si>
  <si>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</si>
  <si>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</si>
  <si>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</si>
  <si>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</si>
  <si>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</si>
  <si>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</si>
  <si>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</si>
  <si>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</si>
  <si>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</si>
  <si>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</si>
  <si>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</si>
  <si>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</si>
  <si>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</si>
  <si>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</si>
  <si>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</si>
  <si>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</si>
  <si>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</si>
  <si>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</si>
  <si>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</si>
  <si>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</si>
  <si>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</si>
  <si>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</si>
  <si>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</si>
  <si>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</si>
  <si>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</si>
  <si>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</si>
  <si>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</si>
  <si>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</si>
  <si>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</si>
  <si>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</si>
  <si>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</si>
  <si>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</si>
  <si>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</si>
  <si>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</si>
  <si>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</si>
  <si>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</si>
  <si>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</si>
  <si>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</si>
  <si>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</si>
  <si>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</si>
  <si>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</si>
  <si>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</si>
  <si>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</si>
  <si>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</si>
  <si>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</si>
  <si>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</si>
  <si>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</si>
  <si>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</si>
  <si>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</si>
  <si>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</si>
  <si>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</si>
  <si>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</si>
  <si>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</si>
  <si>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</si>
  <si>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</si>
  <si>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</si>
  <si>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</si>
  <si>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</si>
  <si>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</si>
  <si>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</si>
  <si>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</si>
  <si>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</si>
  <si>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</si>
  <si>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</si>
  <si>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</si>
  <si>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</si>
  <si>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</si>
  <si>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</si>
  <si>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</si>
  <si>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</si>
  <si>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</si>
  <si>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</si>
  <si>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</si>
  <si>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</si>
  <si>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</si>
  <si>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</si>
  <si>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</si>
  <si>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</si>
  <si>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</si>
  <si>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</si>
  <si>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</si>
  <si>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</si>
  <si>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</si>
  <si>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</si>
  <si>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</si>
  <si>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</si>
  <si>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</si>
  <si>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</si>
  <si>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</si>
  <si>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</si>
  <si>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</si>
  <si>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</si>
  <si>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</si>
  <si>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</si>
  <si>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</si>
  <si>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</si>
  <si>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</si>
  <si>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</si>
  <si>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</si>
  <si>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</si>
  <si>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</si>
  <si>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</si>
  <si>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</si>
  <si>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</si>
  <si>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</si>
  <si>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</si>
  <si>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</si>
  <si>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</si>
  <si>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</si>
  <si>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</si>
  <si>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</si>
  <si>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</si>
  <si>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</si>
  <si>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</si>
  <si>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</si>
  <si>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</si>
  <si>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</si>
  <si>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</si>
  <si>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</si>
  <si>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</si>
  <si>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</si>
  <si>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</si>
  <si>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</si>
  <si>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</si>
  <si>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</si>
  <si>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</si>
  <si>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</si>
  <si>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</si>
  <si>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</si>
  <si>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</si>
  <si>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</si>
  <si>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</si>
  <si>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</si>
  <si>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</si>
  <si>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</si>
  <si>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</si>
  <si>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</si>
  <si>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</si>
  <si>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</si>
  <si>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</si>
  <si>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</si>
  <si>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</si>
  <si>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</si>
  <si>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</si>
  <si>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</si>
  <si>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</si>
  <si>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</si>
  <si>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</si>
  <si>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</si>
  <si>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</si>
  <si>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</si>
  <si>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</si>
  <si>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</si>
  <si>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</si>
  <si>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</si>
  <si>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</si>
  <si>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</si>
  <si>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</si>
  <si>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</si>
  <si>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</si>
  <si>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</si>
  <si>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</si>
  <si>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</si>
  <si>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</si>
  <si>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</si>
  <si>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</si>
  <si>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</si>
  <si>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</si>
  <si>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</si>
  <si>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</si>
  <si>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</si>
  <si>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</si>
  <si>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</si>
  <si>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</si>
  <si>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</si>
  <si>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</si>
  <si>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</si>
  <si>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01.06.2024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</si>
</sst>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86000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86000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86000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9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5703125" style="32" customWidth="1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1006000</v>
      </c>
      <c r="H55" s="8">
        <f>SUM(H56,H58,H65,H68,H74,H86,H93)</f>
        <v>226112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863000</v>
      </c>
      <c r="H74" s="65">
        <f>SUM(H75:H85)</f>
        <v>150330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863000</v>
      </c>
      <c r="H75" s="204">
        <v>150330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143000</v>
      </c>
      <c r="H93" s="9">
        <f>SUM(H94:H101)</f>
        <v>75782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18000</v>
      </c>
      <c r="H96" s="202">
        <v>3300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125000</v>
      </c>
      <c r="H99" s="202">
        <v>72482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1006000</v>
      </c>
      <c r="H134" s="9">
        <f>SUM(H132,H131,H125,H123,H121,H118,H116,H113,H108,H106,H104,H102,H55,H50,H34,H32,H30,H22,H20,H18,H10,H7)</f>
        <v>226112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450000</v>
      </c>
      <c r="H10" s="30">
        <f>SUM(H11,H14,H16)</f>
        <v>109650.99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450000</v>
      </c>
      <c r="H11" s="9">
        <f>SUM(H12:H13)</f>
        <v>109650.99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450000</v>
      </c>
      <c r="H12" s="202">
        <v>109650.99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450000</v>
      </c>
      <c r="H134" s="9">
        <f>SUM(H132,H131,H125,H123,H121,H118,H116,H113,H108,H106,H104,H102,H55,H50,H34,H32,H30,H22,H20,H18,H10,H7)</f>
        <v>109650.99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2" sqref="H1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792000</v>
      </c>
      <c r="H7" s="53">
        <f>SUM(H8:H9)</f>
        <v>343358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792000</v>
      </c>
      <c r="H8" s="262">
        <v>343358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241000</v>
      </c>
      <c r="H18" s="8">
        <f>SUM(H19)</f>
        <v>108718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241000</v>
      </c>
      <c r="H19" s="263">
        <v>108718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/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1033000</v>
      </c>
      <c r="H134" s="9">
        <f>SUM(H132,H131,H125,H123,H121,H118,H116,H113,H108,H106,H104,H102,H55,H50,H34,H32,H30,H22,H20,H18,H10,H7)</f>
        <v>452076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9" zoomScaleNormal="130" zoomScaleSheetLayoutView="100" workbookViewId="0">
      <selection activeCell="A136" sqref="A136:G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</v>
      </c>
      <c r="H10" s="30">
        <f>SUM(H11,H14,H16)</f>
        <v>7968.34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</v>
      </c>
      <c r="H11" s="9">
        <f>SUM(H12:H13)</f>
        <v>7968.34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51000</v>
      </c>
      <c r="H12" s="263">
        <v>7968.34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833000</v>
      </c>
      <c r="H55" s="8">
        <f>SUM(H56,H58,H65,H68,H74,H86,H93)</f>
        <v>441066.86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4429.9799999999996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4429.9799999999996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461000</v>
      </c>
      <c r="H74" s="65">
        <f>SUM(H75:H85)</f>
        <v>206618.5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436000</v>
      </c>
      <c r="H75" s="204">
        <v>206618.5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242000</v>
      </c>
      <c r="H86" s="65">
        <f>SUM(H87:H92)</f>
        <v>215000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>
        <v>25000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200000</v>
      </c>
      <c r="H92" s="202">
        <v>190000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62000</v>
      </c>
      <c r="H93" s="9">
        <f>SUM(H94:H101)</f>
        <v>15018.380000000001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34000</v>
      </c>
      <c r="H99" s="202">
        <v>5018.38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10000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961000</v>
      </c>
      <c r="H134" s="9">
        <f>SUM(H132,H131,H125,H123,H121,H118,H116,H113,H108,H106,H104,H102,H55,H50,H34,H32,H30,H22,H20,H18,H10,H7)</f>
        <v>449035.2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7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G31</f>
        <v>210000</v>
      </c>
      <c r="H30" s="8">
        <f>SUM(H31)</f>
        <v>30750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210000</v>
      </c>
      <c r="H31" s="202">
        <v>30750</v>
      </c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235000</v>
      </c>
      <c r="H134" s="9">
        <f>SUM(H132,H131,H125,H123,H121,H118,H116,H113,H108,H106,H104,H102,H55,H50,H34,H32,H30,H22,H20,H18,H10,H7)</f>
        <v>30750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SheetLayoutView="100" workbookViewId="0">
      <selection activeCell="D37" sqref="D3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7109375" style="186" customWidth="1"/>
    <col min="4" max="4" width="13.855468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336669.3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1010000</v>
      </c>
      <c r="D14" s="166">
        <f>IF(SUM(D15:D33)=0,"",SUM(D15:D33))</f>
        <v>387743</v>
      </c>
    </row>
    <row r="15" spans="1:4" ht="59.25" customHeight="1" x14ac:dyDescent="0.25">
      <c r="A15" s="167" t="s">
        <v>246</v>
      </c>
      <c r="B15" s="168" t="s">
        <v>247</v>
      </c>
      <c r="C15" s="169">
        <v>210000</v>
      </c>
      <c r="D15" s="170">
        <v>9638.08</v>
      </c>
    </row>
    <row r="16" spans="1:4" ht="30.75" customHeight="1" x14ac:dyDescent="0.25">
      <c r="A16" s="167" t="s">
        <v>248</v>
      </c>
      <c r="B16" s="168" t="s">
        <v>249</v>
      </c>
      <c r="C16" s="169">
        <v>250000</v>
      </c>
      <c r="D16" s="170">
        <v>54798.400000000001</v>
      </c>
    </row>
    <row r="17" spans="1:4" ht="30" x14ac:dyDescent="0.25">
      <c r="A17" s="167" t="s">
        <v>250</v>
      </c>
      <c r="B17" s="168" t="s">
        <v>251</v>
      </c>
      <c r="C17" s="169"/>
      <c r="D17" s="170">
        <v>221314.2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335000</v>
      </c>
      <c r="D19" s="170">
        <v>47861.52</v>
      </c>
    </row>
    <row r="20" spans="1:4" ht="45" customHeight="1" x14ac:dyDescent="0.25">
      <c r="A20" s="167" t="s">
        <v>256</v>
      </c>
      <c r="B20" s="168" t="s">
        <v>257</v>
      </c>
      <c r="C20" s="169">
        <v>180000</v>
      </c>
      <c r="D20" s="170">
        <v>30330.799999999999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30000</v>
      </c>
      <c r="D27" s="170">
        <v>23800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5844000</v>
      </c>
      <c r="D34" s="166">
        <f>D35+D40+D41</f>
        <v>1823424</v>
      </c>
    </row>
    <row r="35" spans="1:4" ht="15" x14ac:dyDescent="0.25">
      <c r="A35" s="176" t="s">
        <v>274</v>
      </c>
      <c r="B35" s="177" t="s">
        <v>275</v>
      </c>
      <c r="C35" s="178">
        <f>C36+C37</f>
        <v>4752000</v>
      </c>
      <c r="D35" s="178">
        <f>D36</f>
        <v>1351808</v>
      </c>
    </row>
    <row r="36" spans="1:4" ht="15" x14ac:dyDescent="0.25">
      <c r="A36" s="179" t="s">
        <v>276</v>
      </c>
      <c r="B36" s="173"/>
      <c r="C36" s="169">
        <v>4575300</v>
      </c>
      <c r="D36" s="170">
        <v>1351808</v>
      </c>
    </row>
    <row r="37" spans="1:4" ht="25.5" customHeight="1" x14ac:dyDescent="0.25">
      <c r="A37" s="179" t="s">
        <v>277</v>
      </c>
      <c r="B37" s="173"/>
      <c r="C37" s="169">
        <v>176700</v>
      </c>
      <c r="D37" s="170">
        <v>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59000</v>
      </c>
      <c r="D40" s="170">
        <v>19540</v>
      </c>
    </row>
    <row r="41" spans="1:4" ht="15" x14ac:dyDescent="0.25">
      <c r="A41" s="183" t="s">
        <v>282</v>
      </c>
      <c r="B41" s="168" t="s">
        <v>283</v>
      </c>
      <c r="C41" s="169">
        <v>1033000</v>
      </c>
      <c r="D41" s="170">
        <v>452076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6854000</v>
      </c>
      <c r="D45" s="166">
        <f>D34+D14</f>
        <v>2211167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7" zoomScaleSheetLayoutView="100" workbookViewId="0">
      <selection activeCell="E11" sqref="E11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-168282.22999999998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-168282.22999999998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-6854000</v>
      </c>
      <c r="E9" s="268">
        <v>-2211167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6854000</v>
      </c>
      <c r="E10" s="268">
        <v>2042884.77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504951.52999999997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H127" sqref="H127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792000</v>
      </c>
      <c r="H7" s="212">
        <f>SUM(H8:H9)</f>
        <v>343358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792000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343358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501000</v>
      </c>
      <c r="H10" s="217">
        <f>SUM(H11,H14,H16)</f>
        <v>117619.33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501000</v>
      </c>
      <c r="H11" s="223">
        <f>SUM(H12:H13)</f>
        <v>117619.33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501000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117619.33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241000</v>
      </c>
      <c r="H18" s="228">
        <f>SUM(H19)</f>
        <v>108718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241000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108718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1634000</v>
      </c>
      <c r="H20" s="228">
        <f>SUM(H21)</f>
        <v>405454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1634000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405454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320000</v>
      </c>
      <c r="H30" s="228">
        <f>SUM(H31)</f>
        <v>30750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320000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30750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494000</v>
      </c>
      <c r="H32" s="228">
        <f>SUM(H33)</f>
        <v>117636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494000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117636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17036.580000000002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17036.580000000002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9036.58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8000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2670000</v>
      </c>
      <c r="H55" s="228">
        <f>SUM(H56,H58,H65,H68,H74,H86,H93)</f>
        <v>897887.86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4429.9799999999996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4429.9799999999996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6722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6722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1728000</v>
      </c>
      <c r="H74" s="251">
        <f>SUM(H75:H85)</f>
        <v>481340.5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475740.5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20000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322000</v>
      </c>
      <c r="H86" s="251">
        <f>SUM(H87:H92)</f>
        <v>215000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122000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25000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190000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517000</v>
      </c>
      <c r="H93" s="223">
        <f>SUM(H94:H101)</f>
        <v>190395.38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158000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52240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255000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122155.38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104000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16000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136000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136000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70000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70000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6854000</v>
      </c>
      <c r="H134" s="266">
        <f>SUM(H132,H131,H125,H123,H121,H118,H116,H113,H108,H106,H104,H102,H55,H50,H34,H32,H30,H22,H20,H18,H10,H7)</f>
        <v>2042884.77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03" sqref="H10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1091000</v>
      </c>
      <c r="H20" s="8">
        <f>SUM(H21)</f>
        <v>230826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1091000</v>
      </c>
      <c r="H21" s="202">
        <v>230826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330000</v>
      </c>
      <c r="H32" s="8">
        <f>SUM(H33)</f>
        <v>66089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330000</v>
      </c>
      <c r="H33" s="202">
        <v>66089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17036.580000000002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17036.580000000002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9036.58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8000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796000</v>
      </c>
      <c r="H55" s="8">
        <f>SUM(H56,H58,H65,H68,H74,H86,H93)</f>
        <v>230709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6722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6722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404000</v>
      </c>
      <c r="H74" s="65">
        <f>SUM(H75:H85)</f>
        <v>124392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338000</v>
      </c>
      <c r="H75" s="204">
        <v>118792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20000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18000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80000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277000</v>
      </c>
      <c r="H93" s="9">
        <f>SUM(H94:H101)</f>
        <v>99595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140000</v>
      </c>
      <c r="H96" s="202">
        <v>48940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96000</v>
      </c>
      <c r="H99" s="202">
        <v>44655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10000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10000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10000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10000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2306000</v>
      </c>
      <c r="H134" s="9">
        <f>SUM(H132,H131,H125,H123,H121,H118,H116,H113,H108,H106,H104,H102,H55,H50,H34,H32,H30,H22,H20,H18,H10,H7)</f>
        <v>549085.58000000007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37" sqref="H3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498000</v>
      </c>
      <c r="H20" s="8">
        <f>SUM(H21)</f>
        <v>159628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498000</v>
      </c>
      <c r="H21" s="202">
        <v>159628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150000</v>
      </c>
      <c r="H32" s="8">
        <f>SUM(H33)</f>
        <v>47007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150000</v>
      </c>
      <c r="H33" s="202">
        <v>47007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648000</v>
      </c>
      <c r="H134" s="9">
        <f>SUM(H132,H131,H125,H123,H121,H118,H116,H113,H108,H106,H104,H102,H55,H50,H34,H32,H30,H22,H20,H18,H10,H7)</f>
        <v>206635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38" sqref="H3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45000</v>
      </c>
      <c r="H20" s="8">
        <f>SUM(H21)</f>
        <v>15000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45000</v>
      </c>
      <c r="H21" s="202">
        <v>15000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14000</v>
      </c>
      <c r="H32" s="8">
        <f>SUM(H33)</f>
        <v>4540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14000</v>
      </c>
      <c r="H33" s="202">
        <v>4540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59000</v>
      </c>
      <c r="H134" s="9">
        <f>SUM(H132,H131,H125,H123,H121,H118,H116,H113,H108,H106,H104,H102,H55,H50,H34,H32,H30,H22,H20,H18,H10,H7)</f>
        <v>19540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2024-06-04T10:08:37Z</dcterms:modified>
</cp:coreProperties>
</file>