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m\Desktop\все нужное по АМС 2023год\ОТЧ. ЕЖЕМ. на 2023годи  и АВ.Отч\2024 год\январь  2024г\"/>
    </mc:Choice>
  </mc:AlternateContent>
  <bookViews>
    <workbookView xWindow="480" yWindow="30" windowWidth="15195" windowHeight="11640" tabRatio="815" firstSheet="1" activeTab="2"/>
  </bookViews>
  <sheets>
    <sheet name="печать" sheetId="1" r:id="rId1"/>
    <sheet name="Доходы" sheetId="4" r:id="rId2"/>
    <sheet name="000" sheetId="3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культ.суб!$A$1:$I$137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G30" i="17" l="1"/>
  <c r="G105" i="18" l="1"/>
  <c r="G87" i="15"/>
  <c r="H96" i="2" l="1"/>
  <c r="C35" i="4" l="1"/>
  <c r="C34" i="4" s="1"/>
  <c r="H58" i="13" l="1"/>
  <c r="G92" i="5" l="1"/>
  <c r="G72" i="2"/>
  <c r="I133" i="2"/>
  <c r="I132" i="2" s="1"/>
  <c r="H133" i="2"/>
  <c r="G133" i="2"/>
  <c r="I131" i="2"/>
  <c r="H131" i="2"/>
  <c r="G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55" i="17" s="1"/>
  <c r="G134" i="17" s="1"/>
  <c r="G93" i="18"/>
  <c r="G93" i="19"/>
  <c r="G93" i="20"/>
  <c r="G93" i="21"/>
  <c r="G93" i="22"/>
  <c r="G93" i="23"/>
  <c r="G93" i="24"/>
  <c r="G55" i="24" s="1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14" i="4"/>
  <c r="D45" i="4" s="1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H34" i="5" l="1"/>
  <c r="G55" i="12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134" i="18" s="1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34" i="13" s="1"/>
  <c r="G10" i="23"/>
  <c r="H10" i="32"/>
  <c r="I10" i="26"/>
  <c r="I134" i="26" s="1"/>
  <c r="I10" i="22"/>
  <c r="I10" i="18"/>
  <c r="H10" i="5"/>
  <c r="H68" i="2"/>
  <c r="I74" i="2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E8" i="3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134" i="18" s="1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H134" i="17"/>
  <c r="H134" i="26"/>
  <c r="H134" i="5"/>
  <c r="G55" i="2"/>
  <c r="H34" i="2"/>
  <c r="I55" i="2"/>
  <c r="H55" i="2"/>
  <c r="H134" i="15"/>
  <c r="G134" i="6"/>
  <c r="G134" i="12"/>
  <c r="G134" i="2" l="1"/>
  <c r="I134" i="2"/>
  <c r="H134" i="2"/>
</calcChain>
</file>

<file path=xl/sharedStrings.xml><?xml version="1.0" encoding="utf-8"?>
<sst xmlns="http://schemas.openxmlformats.org/spreadsheetml/2006/main" count="7976" uniqueCount="323">
  <si>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</si>
  <si>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</si>
  <si>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</si>
  <si>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</si>
  <si>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</si>
  <si>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</si>
  <si>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</si>
  <si>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</si>
  <si>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</si>
  <si>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</si>
  <si>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</si>
  <si>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</si>
  <si>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</si>
  <si>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</si>
  <si>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</si>
  <si>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</si>
  <si>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</si>
  <si>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</si>
  <si>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</si>
  <si>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</si>
  <si>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</si>
  <si>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</si>
  <si>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</si>
  <si>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</si>
  <si>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</si>
  <si>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</si>
  <si>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</si>
  <si>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</si>
  <si>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</si>
  <si>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</si>
  <si>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</si>
  <si>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</si>
  <si>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</si>
  <si>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</si>
  <si>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</si>
  <si>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</si>
  <si>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</si>
  <si>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</si>
  <si>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</si>
  <si>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</si>
  <si>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</si>
  <si>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</si>
  <si>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</si>
  <si>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</si>
  <si>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</si>
  <si>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</si>
  <si>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</si>
  <si>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</si>
  <si>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</si>
  <si>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</si>
  <si>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</si>
  <si>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</si>
  <si>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</si>
  <si>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</si>
  <si>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</si>
  <si>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</si>
  <si>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</si>
  <si>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</si>
  <si>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</si>
  <si>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</si>
  <si>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</si>
  <si>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</si>
  <si>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</si>
  <si>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</si>
  <si>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</si>
  <si>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</si>
  <si>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</si>
  <si>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</si>
  <si>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</si>
  <si>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</si>
  <si>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</si>
  <si>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</si>
  <si>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</si>
  <si>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</si>
  <si>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</si>
  <si>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</si>
  <si>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</si>
  <si>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</si>
  <si>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</si>
  <si>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</si>
  <si>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</si>
  <si>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</si>
  <si>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</si>
  <si>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</si>
  <si>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</si>
  <si>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</si>
  <si>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</si>
  <si>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</si>
  <si>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</si>
  <si>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</si>
  <si>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</si>
  <si>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</si>
  <si>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</si>
  <si>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</si>
  <si>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</si>
  <si>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</si>
  <si>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</si>
  <si>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</si>
  <si>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</si>
  <si>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</si>
  <si>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</si>
  <si>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</si>
  <si>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</si>
  <si>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</si>
  <si>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</si>
  <si>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</si>
  <si>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</si>
  <si>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</si>
  <si>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</si>
  <si>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</si>
  <si>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</si>
  <si>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</si>
  <si>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</si>
  <si>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</si>
  <si>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</si>
  <si>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</si>
  <si>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</si>
  <si>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</si>
  <si>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</si>
  <si>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</si>
  <si>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</si>
  <si>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</si>
  <si>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</si>
  <si>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</si>
  <si>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</si>
  <si>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</si>
  <si>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</si>
  <si>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</si>
  <si>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</si>
  <si>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</si>
  <si>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</si>
  <si>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</si>
  <si>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</si>
  <si>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</si>
  <si>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</si>
  <si>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</si>
  <si>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</si>
  <si>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</si>
  <si>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</si>
  <si>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</si>
  <si>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</si>
  <si>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</si>
  <si>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</si>
  <si>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</si>
  <si>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</si>
  <si>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</si>
  <si>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</si>
  <si>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</si>
  <si>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</si>
  <si>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</si>
  <si>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</si>
  <si>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</si>
  <si>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</si>
  <si>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</si>
  <si>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</si>
  <si>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</si>
  <si>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</si>
  <si>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</si>
  <si>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</si>
  <si>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</si>
  <si>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</si>
  <si>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</si>
  <si>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</si>
  <si>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</si>
  <si>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</si>
  <si>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</si>
  <si>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</si>
  <si>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</si>
  <si>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</si>
  <si>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</si>
  <si>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</si>
  <si>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</si>
  <si>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</si>
  <si>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</si>
  <si>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</si>
  <si>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</si>
  <si>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</si>
  <si>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</si>
  <si>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</si>
  <si>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</si>
  <si>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</si>
  <si>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</si>
  <si>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</si>
  <si>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</si>
  <si>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</si>
  <si>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</si>
  <si>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</si>
  <si>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</si>
  <si>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</si>
  <si>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</si>
  <si>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</si>
  <si>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</si>
  <si>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</si>
  <si>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</si>
  <si>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</si>
  <si>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</si>
  <si>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</si>
  <si>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</si>
  <si>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</si>
  <si>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</si>
  <si>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</si>
  <si>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</si>
  <si>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</si>
  <si>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</si>
  <si>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</si>
  <si>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</si>
  <si>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</si>
  <si>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</si>
  <si>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</si>
  <si>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</si>
  <si>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</si>
  <si>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</si>
  <si>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</si>
  <si>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</si>
  <si>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</si>
  <si>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</si>
  <si>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</si>
  <si>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</si>
  <si>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</si>
  <si>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</si>
  <si>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</si>
  <si>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</si>
  <si>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</si>
  <si>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</si>
  <si>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</si>
  <si>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</si>
  <si>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</si>
  <si>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</si>
  <si>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</si>
  <si>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</si>
  <si>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</si>
  <si>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</si>
  <si>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</si>
  <si>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</si>
  <si>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</si>
  <si>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</si>
  <si>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</si>
  <si>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</si>
  <si>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</si>
  <si>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</si>
  <si>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</si>
  <si>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</si>
  <si>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</si>
  <si>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</si>
  <si>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</si>
  <si>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</si>
  <si>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</si>
  <si>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</si>
  <si>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</si>
  <si>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</si>
  <si>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</si>
  <si>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</si>
  <si>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</si>
  <si>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</si>
  <si>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</si>
  <si>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</si>
  <si>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</si>
  <si>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</si>
  <si>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</si>
  <si>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</si>
  <si>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</si>
  <si>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</si>
  <si>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</si>
  <si>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</si>
  <si>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</si>
  <si>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</si>
  <si>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</si>
  <si>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</si>
  <si>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</si>
  <si>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</si>
  <si>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</si>
  <si>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</si>
  <si>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</si>
  <si>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</si>
  <si>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</si>
  <si>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</si>
  <si>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</si>
  <si>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</si>
  <si>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</si>
  <si>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</si>
  <si>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</si>
  <si>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</si>
  <si>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</si>
  <si>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</si>
  <si>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</si>
  <si>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</si>
  <si>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</si>
  <si>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</si>
  <si>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</si>
  <si>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</si>
  <si>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</si>
  <si>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</si>
  <si>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</si>
  <si>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</si>
  <si>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</si>
  <si>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</si>
  <si>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</si>
  <si>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</si>
  <si>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</si>
  <si>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</si>
  <si>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</si>
  <si>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</si>
  <si>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</si>
  <si>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</si>
  <si>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</si>
  <si>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</si>
  <si>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</si>
  <si>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</si>
  <si>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</si>
  <si>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</si>
  <si>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</si>
  <si>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</si>
  <si>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</si>
  <si>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</si>
  <si>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</si>
  <si>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</si>
  <si>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</si>
  <si>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 xml:space="preserve">                                             0113 00 0 00 0000 000     Муниципальная программа "Профилактика терроризма и экстремизма"</t>
  </si>
  <si>
    <t>000 2 08 0500 01 00000  150</t>
  </si>
  <si>
    <t xml:space="preserve">                                     Резервный  фонд</t>
  </si>
  <si>
    <t>ДНД</t>
  </si>
  <si>
    <t>отчет на 01.11.2023 год.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</si>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</sst>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32" fillId="22" borderId="10" xfId="0" applyFont="1" applyFill="1" applyBorder="1" applyAlignment="1" applyProtection="1">
      <alignment wrapText="1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82" t="s">
        <v>7</v>
      </c>
      <c r="G1" s="282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83" t="s">
        <v>71</v>
      </c>
      <c r="F3" s="283"/>
      <c r="G3" s="283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83" t="s">
        <v>288</v>
      </c>
      <c r="F5" s="283"/>
      <c r="G5" s="283"/>
    </row>
    <row r="6" spans="1:7" s="10" customFormat="1" ht="15" customHeight="1" x14ac:dyDescent="0.2">
      <c r="B6" s="187"/>
      <c r="C6" s="187"/>
      <c r="D6" s="187"/>
      <c r="E6" s="282" t="s">
        <v>289</v>
      </c>
      <c r="F6" s="282"/>
      <c r="G6" s="282"/>
    </row>
    <row r="7" spans="1:7" s="10" customFormat="1" ht="12.75" x14ac:dyDescent="0.2">
      <c r="A7" s="282"/>
      <c r="B7" s="282"/>
      <c r="C7" s="282"/>
      <c r="D7" s="282"/>
      <c r="E7" s="282"/>
      <c r="F7" s="282"/>
      <c r="G7" s="282"/>
    </row>
    <row r="8" spans="1:7" s="10" customFormat="1" ht="12.75" x14ac:dyDescent="0.2">
      <c r="A8" s="282" t="s">
        <v>92</v>
      </c>
      <c r="B8" s="282"/>
      <c r="C8" s="282"/>
      <c r="D8" s="282"/>
      <c r="E8" s="282"/>
      <c r="F8" s="282"/>
      <c r="G8" s="282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5"/>
      <c r="B11" s="272" t="s">
        <v>82</v>
      </c>
      <c r="C11" s="273"/>
      <c r="D11" s="273"/>
      <c r="E11" s="273"/>
      <c r="F11" s="274"/>
      <c r="G11" s="277" t="s">
        <v>74</v>
      </c>
    </row>
    <row r="12" spans="1:7" s="6" customFormat="1" ht="22.5" x14ac:dyDescent="0.15">
      <c r="A12" s="276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78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79" t="s">
        <v>70</v>
      </c>
      <c r="B140" s="280"/>
      <c r="C140" s="280"/>
      <c r="D140" s="280"/>
      <c r="E140" s="280"/>
      <c r="F140" s="281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1" t="s">
        <v>178</v>
      </c>
      <c r="B142" s="271"/>
      <c r="C142" s="271"/>
      <c r="D142" s="271"/>
      <c r="E142" s="271"/>
      <c r="F142" s="271"/>
      <c r="G142" s="271"/>
    </row>
    <row r="143" spans="1:7" ht="12.75" x14ac:dyDescent="0.2">
      <c r="A143" s="270" t="s">
        <v>126</v>
      </c>
      <c r="B143" s="270"/>
      <c r="C143" s="270"/>
      <c r="D143" s="270"/>
      <c r="E143" s="270"/>
      <c r="F143" s="270"/>
      <c r="G143" s="270"/>
    </row>
  </sheetData>
  <mergeCells count="12">
    <mergeCell ref="A8:G8"/>
    <mergeCell ref="A7:G7"/>
    <mergeCell ref="E6:G6"/>
    <mergeCell ref="F1:G1"/>
    <mergeCell ref="E3:G3"/>
    <mergeCell ref="E5:G5"/>
    <mergeCell ref="A143:G143"/>
    <mergeCell ref="A142:G142"/>
    <mergeCell ref="B11:F11"/>
    <mergeCell ref="A11:A12"/>
    <mergeCell ref="G11:G12"/>
    <mergeCell ref="A140:F140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2" sqref="H1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7.28515625" customWidth="1"/>
  </cols>
  <sheetData>
    <row r="2" spans="1:9" ht="12.75" x14ac:dyDescent="0.2">
      <c r="A2" s="311" t="s">
        <v>311</v>
      </c>
      <c r="B2" s="312"/>
      <c r="C2" s="312"/>
      <c r="D2" s="312"/>
      <c r="E2" s="312"/>
      <c r="F2" s="312"/>
      <c r="G2" s="312"/>
      <c r="H2" s="312"/>
      <c r="I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86000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86000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86000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73" sqref="H7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5703125" style="32" customWidth="1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1006000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863000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863000</v>
      </c>
      <c r="H75" s="204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143000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18000</v>
      </c>
      <c r="H96" s="202"/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125000</v>
      </c>
      <c r="H99" s="202"/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1006000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G14" sqref="G1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1" t="s">
        <v>313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450000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450000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450000</v>
      </c>
      <c r="H12" s="202"/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450000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20" sqref="H2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2.140625" style="32" customWidth="1"/>
    <col min="8" max="8" width="11.42578125" customWidth="1"/>
    <col min="9" max="9" width="8.7109375" customWidth="1"/>
  </cols>
  <sheetData>
    <row r="2" spans="1:9" ht="12.75" x14ac:dyDescent="0.2">
      <c r="A2" s="311" t="s">
        <v>315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792000</v>
      </c>
      <c r="H7" s="53">
        <f>SUM(H8:H9)</f>
        <v>55358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792000</v>
      </c>
      <c r="H8" s="262">
        <v>55358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241000</v>
      </c>
      <c r="H18" s="8">
        <f>SUM(H19)</f>
        <v>21642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241000</v>
      </c>
      <c r="H19" s="263">
        <v>21642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/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1033000</v>
      </c>
      <c r="H134" s="9">
        <f>SUM(H132,H131,H125,H123,H121,H118,H116,H113,H108,H106,H104,H102,H55,H50,H34,H32,H30,H22,H20,H18,H10,H7)</f>
        <v>77000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8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73" sqref="H7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9" customWidth="1"/>
  </cols>
  <sheetData>
    <row r="2" spans="1:9" ht="12.75" x14ac:dyDescent="0.2">
      <c r="A2" s="311" t="s">
        <v>316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51000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51000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51000</v>
      </c>
      <c r="H12" s="263"/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833000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68000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30000</v>
      </c>
      <c r="H63" s="202"/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38000</v>
      </c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461000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436000</v>
      </c>
      <c r="H75" s="204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18000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7000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242000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f>62000-20000</f>
        <v>42000</v>
      </c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200000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62000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34000</v>
      </c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28000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10000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10000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7000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7000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961000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8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6" zoomScaleNormal="130" zoomScaleSheetLayoutView="100" workbookViewId="0">
      <selection activeCell="G32" sqref="G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1" t="s">
        <v>317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G31</f>
        <v>210000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>
        <v>210000</v>
      </c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25000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25000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25000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G30+G55</f>
        <v>235000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1" zoomScaleNormal="130" zoomScaleSheetLayoutView="100" workbookViewId="0">
      <selection activeCell="G106" sqref="G10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A2" s="3" t="s">
        <v>319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50000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f>30000+20000</f>
        <v>50000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G132+G131+G125+G123+G121+G118+G116+G113+G108+G106+G104+G102+G55+G50+G34+G32+G30+G22+G20+G18+G10+G7</f>
        <v>50000</v>
      </c>
      <c r="H134" s="9">
        <f>H132+H131+H125+H123+H121+H118+H116+H113+H108+H106+H104+H102+H55+H50+H34+H32+H30+H22+H20+H18+H10+H7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40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topLeftCell="A6" zoomScaleSheetLayoutView="100" workbookViewId="0">
      <selection activeCell="D15" sqref="D15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85" t="s">
        <v>235</v>
      </c>
      <c r="B1" s="285"/>
      <c r="C1" s="285"/>
      <c r="D1" s="285"/>
    </row>
    <row r="2" spans="1:4" x14ac:dyDescent="0.2">
      <c r="A2" s="286" t="s">
        <v>236</v>
      </c>
      <c r="B2" s="286"/>
      <c r="C2" s="286"/>
      <c r="D2" s="286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84"/>
      <c r="C4" s="284"/>
      <c r="D4" s="284"/>
    </row>
    <row r="5" spans="1:4" ht="14.25" customHeight="1" x14ac:dyDescent="0.25">
      <c r="A5" s="155" t="s">
        <v>287</v>
      </c>
      <c r="B5" s="288" t="s">
        <v>321</v>
      </c>
      <c r="C5" s="289"/>
      <c r="D5" s="289"/>
    </row>
    <row r="6" spans="1:4" x14ac:dyDescent="0.2">
      <c r="A6" s="156" t="s">
        <v>299</v>
      </c>
      <c r="B6" s="286"/>
      <c r="C6" s="286"/>
      <c r="D6" s="286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87" t="s">
        <v>238</v>
      </c>
      <c r="B8" s="287"/>
      <c r="C8" s="287"/>
      <c r="D8" s="287"/>
    </row>
    <row r="9" spans="1:4" x14ac:dyDescent="0.2">
      <c r="A9" s="286"/>
      <c r="B9" s="286"/>
      <c r="C9" s="286"/>
      <c r="D9" s="286"/>
    </row>
    <row r="10" spans="1:4" ht="18" customHeight="1" x14ac:dyDescent="0.25">
      <c r="A10" s="284" t="s">
        <v>239</v>
      </c>
      <c r="B10" s="284"/>
      <c r="C10" s="284"/>
      <c r="D10" s="284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336669.3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1010000</v>
      </c>
      <c r="D14" s="166">
        <f>IF(SUM(D15:D33)=0,"",SUM(D15:D33))</f>
        <v>17866.55</v>
      </c>
    </row>
    <row r="15" spans="1:4" ht="59.25" customHeight="1" x14ac:dyDescent="0.25">
      <c r="A15" s="167" t="s">
        <v>246</v>
      </c>
      <c r="B15" s="168" t="s">
        <v>247</v>
      </c>
      <c r="C15" s="169">
        <v>210000</v>
      </c>
      <c r="D15" s="170">
        <v>-5964.62</v>
      </c>
    </row>
    <row r="16" spans="1:4" ht="30.75" customHeight="1" x14ac:dyDescent="0.25">
      <c r="A16" s="167" t="s">
        <v>248</v>
      </c>
      <c r="B16" s="168" t="s">
        <v>249</v>
      </c>
      <c r="C16" s="169">
        <v>250000</v>
      </c>
      <c r="D16" s="170">
        <v>-998.6</v>
      </c>
    </row>
    <row r="17" spans="1:4" ht="30" x14ac:dyDescent="0.25">
      <c r="A17" s="167" t="s">
        <v>250</v>
      </c>
      <c r="B17" s="168" t="s">
        <v>251</v>
      </c>
      <c r="C17" s="169"/>
      <c r="D17" s="170"/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335000</v>
      </c>
      <c r="D19" s="170">
        <v>15263.06</v>
      </c>
    </row>
    <row r="20" spans="1:4" ht="45" customHeight="1" x14ac:dyDescent="0.25">
      <c r="A20" s="167" t="s">
        <v>256</v>
      </c>
      <c r="B20" s="168" t="s">
        <v>257</v>
      </c>
      <c r="C20" s="169">
        <v>180000</v>
      </c>
      <c r="D20" s="170">
        <v>9566.7099999999991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30000</v>
      </c>
      <c r="D27" s="170"/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5844000</v>
      </c>
      <c r="D34" s="166">
        <v>77100</v>
      </c>
    </row>
    <row r="35" spans="1:4" ht="15" x14ac:dyDescent="0.25">
      <c r="A35" s="176" t="s">
        <v>274</v>
      </c>
      <c r="B35" s="177" t="s">
        <v>275</v>
      </c>
      <c r="C35" s="178">
        <f>C36+C37</f>
        <v>4752000</v>
      </c>
      <c r="D35" s="178">
        <v>0</v>
      </c>
    </row>
    <row r="36" spans="1:4" ht="15" x14ac:dyDescent="0.25">
      <c r="A36" s="179" t="s">
        <v>276</v>
      </c>
      <c r="B36" s="173"/>
      <c r="C36" s="169">
        <v>4575300</v>
      </c>
      <c r="D36" s="170"/>
    </row>
    <row r="37" spans="1:4" ht="25.5" customHeight="1" x14ac:dyDescent="0.25">
      <c r="A37" s="179" t="s">
        <v>277</v>
      </c>
      <c r="B37" s="173"/>
      <c r="C37" s="169">
        <v>176700</v>
      </c>
      <c r="D37" s="170" t="s">
        <v>322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59000</v>
      </c>
      <c r="D40" s="170" t="s">
        <v>322</v>
      </c>
    </row>
    <row r="41" spans="1:4" ht="15" x14ac:dyDescent="0.25">
      <c r="A41" s="183" t="s">
        <v>282</v>
      </c>
      <c r="B41" s="168" t="s">
        <v>283</v>
      </c>
      <c r="C41" s="169">
        <v>1033000</v>
      </c>
      <c r="D41" s="170">
        <v>77100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 t="s">
        <v>318</v>
      </c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6854000</v>
      </c>
      <c r="D45" s="166">
        <f>D34+D14</f>
        <v>94966.55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23" zoomScaleNormal="130" zoomScaleSheetLayoutView="100" workbookViewId="0">
      <selection activeCell="A27" sqref="A2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3" style="32" customWidth="1"/>
    <col min="8" max="9" width="8.5703125" customWidth="1"/>
  </cols>
  <sheetData>
    <row r="3" spans="1:9" ht="12" customHeight="1" x14ac:dyDescent="0.2">
      <c r="A3" s="2" t="s">
        <v>320</v>
      </c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110000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>
        <v>110000</v>
      </c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5" zoomScaleNormal="130" zoomScaleSheetLayoutView="100" workbookViewId="0">
      <selection activeCell="G102" sqref="G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topLeftCell="A4" zoomScaleSheetLayoutView="100" workbookViewId="0">
      <selection activeCell="E12" sqref="E12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92" t="s">
        <v>196</v>
      </c>
      <c r="B2" s="292"/>
      <c r="C2" s="292"/>
      <c r="D2" s="292"/>
      <c r="E2" s="292"/>
      <c r="F2" s="292"/>
      <c r="G2" s="292"/>
    </row>
    <row r="3" spans="1:7" s="130" customFormat="1" ht="42" customHeight="1" x14ac:dyDescent="0.2">
      <c r="A3" s="297" t="s">
        <v>197</v>
      </c>
      <c r="B3" s="295" t="s">
        <v>198</v>
      </c>
      <c r="C3" s="293" t="s">
        <v>199</v>
      </c>
      <c r="D3" s="293" t="s">
        <v>200</v>
      </c>
      <c r="E3" s="127"/>
      <c r="F3" s="128"/>
      <c r="G3" s="129"/>
    </row>
    <row r="4" spans="1:7" s="130" customFormat="1" ht="42" customHeight="1" x14ac:dyDescent="0.2">
      <c r="A4" s="298"/>
      <c r="B4" s="296"/>
      <c r="C4" s="294"/>
      <c r="D4" s="294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-9966.3500000000058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-9966.3500000000058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-6854000</v>
      </c>
      <c r="E9" s="268">
        <v>-94966.35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6854000</v>
      </c>
      <c r="E10" s="268">
        <v>85000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0</v>
      </c>
      <c r="E18" s="141">
        <f>Доходы!D13-'000'!E8</f>
        <v>346635.65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90" t="s">
        <v>301</v>
      </c>
      <c r="C21" s="290"/>
    </row>
    <row r="22" spans="1:17" x14ac:dyDescent="0.2">
      <c r="A22" s="153" t="s">
        <v>228</v>
      </c>
      <c r="B22" s="291" t="s">
        <v>229</v>
      </c>
      <c r="C22" s="291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90" t="s">
        <v>302</v>
      </c>
      <c r="C24" s="290"/>
    </row>
    <row r="25" spans="1:17" x14ac:dyDescent="0.2">
      <c r="A25" s="153" t="s">
        <v>231</v>
      </c>
      <c r="B25" s="291" t="s">
        <v>229</v>
      </c>
      <c r="C25" s="291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1" zoomScaleNormal="130" zoomScaleSheetLayoutView="100" workbookViewId="0">
      <selection activeCell="G135" sqref="G135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7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792000</v>
      </c>
      <c r="H7" s="212">
        <f>SUM(H8:H9)</f>
        <v>55358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792000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55358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501000</v>
      </c>
      <c r="H10" s="217">
        <f>SUM(H11,H14,H16)</f>
        <v>0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501000</v>
      </c>
      <c r="H11" s="223">
        <f>SUM(H12:H13)</f>
        <v>0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501000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0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241000</v>
      </c>
      <c r="H18" s="228">
        <f>SUM(H19)</f>
        <v>21642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241000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21642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1634000</v>
      </c>
      <c r="H20" s="228">
        <f>SUM(H21)</f>
        <v>8000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1634000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8000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320000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320000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494000</v>
      </c>
      <c r="H32" s="228">
        <f>SUM(H33)</f>
        <v>0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494000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0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62000</v>
      </c>
      <c r="H34" s="240">
        <f>SUM(H35,H38,H40,H43,H46,H48)</f>
        <v>0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62000</v>
      </c>
      <c r="H35" s="243">
        <f>SUM(H36:H37)</f>
        <v>0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16000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0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46000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0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0</v>
      </c>
      <c r="H40" s="243">
        <f>SUM(H41:H42)</f>
        <v>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0</v>
      </c>
      <c r="H43" s="243">
        <f>SUM(H44:H45)</f>
        <v>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2670000</v>
      </c>
      <c r="H55" s="228">
        <f>SUM(H56,H58,H65,H68,H74,H86,H93)</f>
        <v>0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88000</v>
      </c>
      <c r="H58" s="251">
        <f>SUM(H59:H64)</f>
        <v>0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50000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38000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0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15000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15000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1728000</v>
      </c>
      <c r="H74" s="251">
        <f>SUM(H75:H85)</f>
        <v>0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1637000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0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20000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46000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25000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322000</v>
      </c>
      <c r="H86" s="251">
        <f>SUM(H87:H92)</f>
        <v>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122000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200000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517000</v>
      </c>
      <c r="H93" s="223">
        <f>SUM(H94:H101)</f>
        <v>0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158000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0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255000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104000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0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136000</v>
      </c>
      <c r="H104" s="223">
        <f>SUM(H105)</f>
        <v>0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136000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0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70000</v>
      </c>
      <c r="H121" s="223">
        <f>SUM(H122)</f>
        <v>0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70000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0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17000</v>
      </c>
      <c r="H123" s="235">
        <f>SUM(H124)</f>
        <v>0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17000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0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17000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17000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20000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7" customFormat="1" ht="15.75" x14ac:dyDescent="0.25">
      <c r="A134" s="308" t="s">
        <v>70</v>
      </c>
      <c r="B134" s="309"/>
      <c r="C134" s="309"/>
      <c r="D134" s="309"/>
      <c r="E134" s="309"/>
      <c r="F134" s="310"/>
      <c r="G134" s="266">
        <f>аппарат!G134+глава!G134+рез.фонд!G134+вус!G134+ФЗм!G134+благоустр!G134+освещ!G134+культ.суб!G134+культ.дот!G134+молодежь!G134+соц.пом!G134</f>
        <v>6854000</v>
      </c>
      <c r="H134" s="266">
        <f>SUM(H132,H131,H125,H123,H121,H118,H116,H113,H108,H106,H104,H102,H55,H50,H34,H32,H30,H22,H20,H18,H10,H7)</f>
        <v>85000</v>
      </c>
      <c r="I134" s="266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77" sqref="H7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6.28515625" customWidth="1"/>
    <col min="9" max="9" width="11.7109375" customWidth="1"/>
  </cols>
  <sheetData>
    <row r="2" spans="1:9" ht="12.75" x14ac:dyDescent="0.2">
      <c r="A2" s="311" t="s">
        <v>303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1091000</v>
      </c>
      <c r="H20" s="8">
        <f>SUM(H21)</f>
        <v>6000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1091000</v>
      </c>
      <c r="H21" s="202">
        <v>6000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/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330000</v>
      </c>
      <c r="H32" s="8">
        <f>SUM(H33)</f>
        <v>0</v>
      </c>
      <c r="I32" s="8"/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330000</v>
      </c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62000</v>
      </c>
      <c r="H34" s="264">
        <f>H35+H40+H43</f>
        <v>0</v>
      </c>
      <c r="I34" s="14"/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62000</v>
      </c>
      <c r="H35" s="72">
        <f>SUM(H36:H37)</f>
        <v>0</v>
      </c>
      <c r="I35" s="72"/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16000</v>
      </c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46000</v>
      </c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/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/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9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796000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20000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20000</v>
      </c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15000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15000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404000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338000</v>
      </c>
      <c r="H75" s="204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20000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28000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18000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80000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80000</v>
      </c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277000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140000</v>
      </c>
      <c r="H96" s="202"/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96000</v>
      </c>
      <c r="H99" s="202"/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41000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10000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10000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7000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7000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10000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10000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2306000</v>
      </c>
      <c r="H134" s="9">
        <f>SUM(H132,H131,H125,H123,H121,H118,H116,H113,H108,H106,H104,H102,H55,H50,H34,H32,H30,H22,H20,H18,H10,H7)</f>
        <v>6000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5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1" t="s">
        <v>304</v>
      </c>
      <c r="B2" s="312"/>
      <c r="C2" s="312"/>
      <c r="D2" s="312"/>
      <c r="E2" s="312"/>
      <c r="F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498000</v>
      </c>
      <c r="H20" s="8">
        <f>SUM(H21)</f>
        <v>2000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498000</v>
      </c>
      <c r="H21" s="202">
        <v>2000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150000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150000</v>
      </c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648000</v>
      </c>
      <c r="H134" s="9">
        <f>SUM(H132,H131,H125,H123,H121,H118,H116,H113,H108,H106,H104,H102,H55,H50,H34,H32,H30,H22,H20,H18,H10,H7)</f>
        <v>2000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G132" sqref="G1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1" t="s">
        <v>305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20000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31" sqref="H3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1" t="s">
        <v>312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45000</v>
      </c>
      <c r="H20" s="8">
        <f>SUM(H21)</f>
        <v>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45000</v>
      </c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14000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14000</v>
      </c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59000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Доходы</vt:lpstr>
      <vt:lpstr>000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Пользователь Windows</cp:lastModifiedBy>
  <cp:lastPrinted>2023-07-13T08:57:09Z</cp:lastPrinted>
  <dcterms:created xsi:type="dcterms:W3CDTF">2012-01-22T06:17:30Z</dcterms:created>
  <dcterms:modified xsi:type="dcterms:W3CDTF">2024-02-02T07:18:21Z</dcterms:modified>
</cp:coreProperties>
</file>