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m\Desktop\все нужное по АМС 2023год\ОТЧ. ЕЖЕМ. на 2023годи  и АВ.Отч\декабрь 2023г -— копия\"/>
    </mc:Choice>
  </mc:AlternateContent>
  <bookViews>
    <workbookView xWindow="480" yWindow="30" windowWidth="15195" windowHeight="11640" tabRatio="815" firstSheet="1" activeTab="2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культ.суб!$A$1:$I$137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G75" i="12" l="1"/>
  <c r="G101" i="12"/>
  <c r="G99" i="12"/>
  <c r="G105" i="18"/>
  <c r="G87" i="15"/>
  <c r="G134" i="17" l="1"/>
  <c r="H96" i="2" l="1"/>
  <c r="D35" i="4" l="1"/>
  <c r="D34" i="4" s="1"/>
  <c r="C35" i="4" l="1"/>
  <c r="C34" i="4" s="1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H34" i="5" l="1"/>
  <c r="G55" i="12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34" i="13" s="1"/>
  <c r="G10" i="23"/>
  <c r="H10" i="32"/>
  <c r="I10" i="26"/>
  <c r="I134" i="26" s="1"/>
  <c r="I10" i="22"/>
  <c r="I10" i="18"/>
  <c r="H10" i="5"/>
  <c r="H68" i="2"/>
  <c r="I74" i="2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G134" i="2" s="1"/>
  <c r="H134" i="17"/>
  <c r="H134" i="26"/>
  <c r="H134" i="5"/>
  <c r="G55" i="2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<sst xmlns="http://schemas.openxmlformats.org/spreadsheetml/2006/main" count="7974" uniqueCount="322">
  <si>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</si>
  <si>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</si>
  <si>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</si>
  <si>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</si>
  <si>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</si>
  <si>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</si>
  <si>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</si>
  <si>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</si>
  <si>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</si>
  <si>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</si>
  <si>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</si>
  <si>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</si>
  <si>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</si>
  <si>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</si>
  <si>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</si>
  <si>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</si>
  <si>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</si>
  <si>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</si>
  <si>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</si>
  <si>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</si>
  <si>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</si>
  <si>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</si>
  <si>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</si>
  <si>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</si>
  <si>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</si>
  <si>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</si>
  <si>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</si>
  <si>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</si>
  <si>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</si>
  <si>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</si>
  <si>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</si>
  <si>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</si>
  <si>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</si>
  <si>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</si>
  <si>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</si>
  <si>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</si>
  <si>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</si>
  <si>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</si>
  <si>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</si>
  <si>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</si>
  <si>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</si>
  <si>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</si>
  <si>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</si>
  <si>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</si>
  <si>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</si>
  <si>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</si>
  <si>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</si>
  <si>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</si>
  <si>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</si>
  <si>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</si>
  <si>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</si>
  <si>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</si>
  <si>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</si>
  <si>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</si>
  <si>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</si>
  <si>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</si>
  <si>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</si>
  <si>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</si>
  <si>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</si>
  <si>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</si>
  <si>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</si>
  <si>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</si>
  <si>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</si>
  <si>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</si>
  <si>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</si>
  <si>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</si>
  <si>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</si>
  <si>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</si>
  <si>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</si>
  <si>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</si>
  <si>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</si>
  <si>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</si>
  <si>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</si>
  <si>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</si>
  <si>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</si>
  <si>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</si>
  <si>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</si>
  <si>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</si>
  <si>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</si>
  <si>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</si>
  <si>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</si>
  <si>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</si>
  <si>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</si>
  <si>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</si>
  <si>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</si>
  <si>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</si>
  <si>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</si>
  <si>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</si>
  <si>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</si>
  <si>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</si>
  <si>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</si>
  <si>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</si>
  <si>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</si>
  <si>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</si>
  <si>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</si>
  <si>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</si>
  <si>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</si>
  <si>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</si>
  <si>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</si>
  <si>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</si>
  <si>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</si>
  <si>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</si>
  <si>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</si>
  <si>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</si>
  <si>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</si>
  <si>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</si>
  <si>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</si>
  <si>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</si>
  <si>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</si>
  <si>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</si>
  <si>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</si>
  <si>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</si>
  <si>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</si>
  <si>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</si>
  <si>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</si>
  <si>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</si>
  <si>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</si>
  <si>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</si>
  <si>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</si>
  <si>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</si>
  <si>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</si>
  <si>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</si>
  <si>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</si>
  <si>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</si>
  <si>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</si>
  <si>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</si>
  <si>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</si>
  <si>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</si>
  <si>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</si>
  <si>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</si>
  <si>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</si>
  <si>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</si>
  <si>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</si>
  <si>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</si>
  <si>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</si>
  <si>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</si>
  <si>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</si>
  <si>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</si>
  <si>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</si>
  <si>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</si>
  <si>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</si>
  <si>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</si>
  <si>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</si>
  <si>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</si>
  <si>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</si>
  <si>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</si>
  <si>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</si>
  <si>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</si>
  <si>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</si>
  <si>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</si>
  <si>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</si>
  <si>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</si>
  <si>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</si>
  <si>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</si>
  <si>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</si>
  <si>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</si>
  <si>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</si>
  <si>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</si>
  <si>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</si>
  <si>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</si>
  <si>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</si>
  <si>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</si>
  <si>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</si>
  <si>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</si>
  <si>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</si>
  <si>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</si>
  <si>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</si>
  <si>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</si>
  <si>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</si>
  <si>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</si>
  <si>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</si>
  <si>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</si>
  <si>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</si>
  <si>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</si>
  <si>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</si>
  <si>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</si>
  <si>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</si>
  <si>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</si>
  <si>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</si>
  <si>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</si>
  <si>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</si>
  <si>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</si>
  <si>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</si>
  <si>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</si>
  <si>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</si>
  <si>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</si>
  <si>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</si>
  <si>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</si>
  <si>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</si>
  <si>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</si>
  <si>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</si>
  <si>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</si>
  <si>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</si>
  <si>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</si>
  <si>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</si>
  <si>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</si>
  <si>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</si>
  <si>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</si>
  <si>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</si>
  <si>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</si>
  <si>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</si>
  <si>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</si>
  <si>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</si>
  <si>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</si>
  <si>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</si>
  <si>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</si>
  <si>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</si>
  <si>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</si>
  <si>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</si>
  <si>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</si>
  <si>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</si>
  <si>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</si>
  <si>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</si>
  <si>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</si>
  <si>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</si>
  <si>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</si>
  <si>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</si>
  <si>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</si>
  <si>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</si>
  <si>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</si>
  <si>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</si>
  <si>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</si>
  <si>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</si>
  <si>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</si>
  <si>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</si>
  <si>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</si>
  <si>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</si>
  <si>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</si>
  <si>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</si>
  <si>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</si>
  <si>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</si>
  <si>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</si>
  <si>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</si>
  <si>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</si>
  <si>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</si>
  <si>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</si>
  <si>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</si>
  <si>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</si>
  <si>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</si>
  <si>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</si>
  <si>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</si>
  <si>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</si>
  <si>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</si>
  <si>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</si>
  <si>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</si>
  <si>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</si>
  <si>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</si>
  <si>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</si>
  <si>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</si>
  <si>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</si>
  <si>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</si>
  <si>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</si>
  <si>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</si>
  <si>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</si>
  <si>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</si>
  <si>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</si>
  <si>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</si>
  <si>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</si>
  <si>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</si>
  <si>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</si>
  <si>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</si>
  <si>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</si>
  <si>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</si>
  <si>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</si>
  <si>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</si>
  <si>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</si>
  <si>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</si>
  <si>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</si>
  <si>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</si>
  <si>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</si>
  <si>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</si>
  <si>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</si>
  <si>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</si>
  <si>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</si>
  <si>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</si>
  <si>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</si>
  <si>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</si>
  <si>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</si>
  <si>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</si>
  <si>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</si>
  <si>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</si>
  <si>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</si>
  <si>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</si>
  <si>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</si>
  <si>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</si>
  <si>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</si>
  <si>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</si>
  <si>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</si>
  <si>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</si>
  <si>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</si>
  <si>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</si>
  <si>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</si>
  <si>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</si>
  <si>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</si>
  <si>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</si>
  <si>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</si>
  <si>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</si>
  <si>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</si>
  <si>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</si>
  <si>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</si>
  <si>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</si>
  <si>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</si>
  <si>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</si>
  <si>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</si>
  <si>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</si>
  <si>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</si>
  <si>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</si>
  <si>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</si>
  <si>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</si>
  <si>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</si>
  <si>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</si>
  <si>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</si>
  <si>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</si>
  <si>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</si>
  <si>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</si>
  <si>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</si>
  <si>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</si>
  <si>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</si>
  <si>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</si>
  <si>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</si>
  <si>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ДНД</t>
  </si>
  <si>
    <t>отчет на 01.12.2023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</si>
</sst>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32" fillId="22" borderId="1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70" t="s">
        <v>7</v>
      </c>
      <c r="G1" s="270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71" t="s">
        <v>71</v>
      </c>
      <c r="F3" s="271"/>
      <c r="G3" s="271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71" t="s">
        <v>288</v>
      </c>
      <c r="F5" s="271"/>
      <c r="G5" s="271"/>
    </row>
    <row r="6" spans="1:7" s="10" customFormat="1" ht="15" customHeight="1" x14ac:dyDescent="0.2">
      <c r="B6" s="187"/>
      <c r="C6" s="187"/>
      <c r="D6" s="187"/>
      <c r="E6" s="270" t="s">
        <v>289</v>
      </c>
      <c r="F6" s="270"/>
      <c r="G6" s="270"/>
    </row>
    <row r="7" spans="1:7" s="10" customFormat="1" ht="12.75" x14ac:dyDescent="0.2">
      <c r="A7" s="270"/>
      <c r="B7" s="270"/>
      <c r="C7" s="270"/>
      <c r="D7" s="270"/>
      <c r="E7" s="270"/>
      <c r="F7" s="270"/>
      <c r="G7" s="270"/>
    </row>
    <row r="8" spans="1:7" s="10" customFormat="1" ht="12.75" x14ac:dyDescent="0.2">
      <c r="A8" s="270" t="s">
        <v>92</v>
      </c>
      <c r="B8" s="270"/>
      <c r="C8" s="270"/>
      <c r="D8" s="270"/>
      <c r="E8" s="270"/>
      <c r="F8" s="270"/>
      <c r="G8" s="270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7"/>
      <c r="B11" s="274" t="s">
        <v>82</v>
      </c>
      <c r="C11" s="275"/>
      <c r="D11" s="275"/>
      <c r="E11" s="275"/>
      <c r="F11" s="276"/>
      <c r="G11" s="279" t="s">
        <v>74</v>
      </c>
    </row>
    <row r="12" spans="1:7" s="6" customFormat="1" ht="22.5" x14ac:dyDescent="0.15">
      <c r="A12" s="278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80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1" t="s">
        <v>70</v>
      </c>
      <c r="B140" s="282"/>
      <c r="C140" s="282"/>
      <c r="D140" s="282"/>
      <c r="E140" s="282"/>
      <c r="F140" s="283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3" t="s">
        <v>178</v>
      </c>
      <c r="B142" s="273"/>
      <c r="C142" s="273"/>
      <c r="D142" s="273"/>
      <c r="E142" s="273"/>
      <c r="F142" s="273"/>
      <c r="G142" s="273"/>
    </row>
    <row r="143" spans="1:7" ht="12.75" x14ac:dyDescent="0.2">
      <c r="A143" s="272" t="s">
        <v>126</v>
      </c>
      <c r="B143" s="272"/>
      <c r="C143" s="272"/>
      <c r="D143" s="272"/>
      <c r="E143" s="272"/>
      <c r="F143" s="272"/>
      <c r="G143" s="272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4" zoomScaleSheetLayoutView="100" workbookViewId="0">
      <selection activeCell="D42" sqref="D42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85" t="s">
        <v>235</v>
      </c>
      <c r="B1" s="285"/>
      <c r="C1" s="285"/>
      <c r="D1" s="285"/>
    </row>
    <row r="2" spans="1:4" x14ac:dyDescent="0.2">
      <c r="A2" s="286" t="s">
        <v>236</v>
      </c>
      <c r="B2" s="286"/>
      <c r="C2" s="286"/>
      <c r="D2" s="28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4"/>
      <c r="C4" s="284"/>
      <c r="D4" s="284"/>
    </row>
    <row r="5" spans="1:4" ht="14.25" customHeight="1" x14ac:dyDescent="0.25">
      <c r="A5" s="155" t="s">
        <v>287</v>
      </c>
      <c r="B5" s="288" t="s">
        <v>321</v>
      </c>
      <c r="C5" s="289"/>
      <c r="D5" s="289"/>
    </row>
    <row r="6" spans="1:4" x14ac:dyDescent="0.2">
      <c r="A6" s="156" t="s">
        <v>299</v>
      </c>
      <c r="B6" s="286"/>
      <c r="C6" s="286"/>
      <c r="D6" s="28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7" t="s">
        <v>238</v>
      </c>
      <c r="B8" s="287"/>
      <c r="C8" s="287"/>
      <c r="D8" s="287"/>
    </row>
    <row r="9" spans="1:4" x14ac:dyDescent="0.2">
      <c r="A9" s="286"/>
      <c r="B9" s="286"/>
      <c r="C9" s="286"/>
      <c r="D9" s="286"/>
    </row>
    <row r="10" spans="1:4" ht="18" customHeight="1" x14ac:dyDescent="0.25">
      <c r="A10" s="284" t="s">
        <v>239</v>
      </c>
      <c r="B10" s="284"/>
      <c r="C10" s="284"/>
      <c r="D10" s="28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397345.22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700000</v>
      </c>
      <c r="D14" s="166">
        <f>IF(SUM(D15:D33)=0,"",SUM(D15:D33))</f>
        <v>446673.04000000004</v>
      </c>
    </row>
    <row r="15" spans="1:4" ht="59.25" customHeight="1" x14ac:dyDescent="0.25">
      <c r="A15" s="167" t="s">
        <v>246</v>
      </c>
      <c r="B15" s="168" t="s">
        <v>247</v>
      </c>
      <c r="C15" s="169">
        <v>180000</v>
      </c>
      <c r="D15" s="170">
        <v>139021.67000000001</v>
      </c>
    </row>
    <row r="16" spans="1:4" ht="30.75" customHeight="1" x14ac:dyDescent="0.25">
      <c r="A16" s="167" t="s">
        <v>248</v>
      </c>
      <c r="B16" s="168" t="s">
        <v>249</v>
      </c>
      <c r="C16" s="169">
        <v>27000</v>
      </c>
      <c r="D16" s="170">
        <v>998.6</v>
      </c>
    </row>
    <row r="17" spans="1:4" ht="30" x14ac:dyDescent="0.25">
      <c r="A17" s="167" t="s">
        <v>250</v>
      </c>
      <c r="B17" s="168" t="s">
        <v>251</v>
      </c>
      <c r="C17" s="169">
        <v>63000</v>
      </c>
      <c r="D17" s="170">
        <v>247012.6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250000</v>
      </c>
      <c r="D19" s="170">
        <v>15890.58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25999.59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>
        <v>17750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5330000</v>
      </c>
      <c r="D34" s="166">
        <f>D35+D40+D41+D43</f>
        <v>4089202</v>
      </c>
    </row>
    <row r="35" spans="1:4" ht="15" x14ac:dyDescent="0.25">
      <c r="A35" s="176" t="s">
        <v>274</v>
      </c>
      <c r="B35" s="177" t="s">
        <v>275</v>
      </c>
      <c r="C35" s="178">
        <f>C36+C37</f>
        <v>4306000</v>
      </c>
      <c r="D35" s="178">
        <f>D36+D37</f>
        <v>3156488</v>
      </c>
    </row>
    <row r="36" spans="1:4" ht="15" x14ac:dyDescent="0.25">
      <c r="A36" s="179" t="s">
        <v>276</v>
      </c>
      <c r="B36" s="173"/>
      <c r="C36" s="169">
        <v>4138200</v>
      </c>
      <c r="D36" s="170">
        <v>2949752</v>
      </c>
    </row>
    <row r="37" spans="1:4" ht="25.5" customHeight="1" x14ac:dyDescent="0.25">
      <c r="A37" s="179" t="s">
        <v>277</v>
      </c>
      <c r="B37" s="173"/>
      <c r="C37" s="169">
        <v>167800</v>
      </c>
      <c r="D37" s="170">
        <v>206736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47000</v>
      </c>
      <c r="D40" s="170">
        <v>39100</v>
      </c>
    </row>
    <row r="41" spans="1:4" ht="15" x14ac:dyDescent="0.25">
      <c r="A41" s="183" t="s">
        <v>282</v>
      </c>
      <c r="B41" s="168" t="s">
        <v>283</v>
      </c>
      <c r="C41" s="169">
        <v>977000</v>
      </c>
      <c r="D41" s="170">
        <v>893614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6030000</v>
      </c>
      <c r="D45" s="166">
        <f>D34+D14</f>
        <v>4535875.04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4" zoomScaleSheetLayoutView="100" workbookViewId="0">
      <selection activeCell="D12" sqref="D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2" t="s">
        <v>196</v>
      </c>
      <c r="B2" s="292"/>
      <c r="C2" s="292"/>
      <c r="D2" s="292"/>
      <c r="E2" s="292"/>
      <c r="F2" s="292"/>
      <c r="G2" s="292"/>
    </row>
    <row r="3" spans="1:7" s="130" customFormat="1" ht="42" customHeight="1" x14ac:dyDescent="0.2">
      <c r="A3" s="297" t="s">
        <v>197</v>
      </c>
      <c r="B3" s="295" t="s">
        <v>198</v>
      </c>
      <c r="C3" s="293" t="s">
        <v>199</v>
      </c>
      <c r="D3" s="293" t="s">
        <v>200</v>
      </c>
      <c r="E3" s="127"/>
      <c r="F3" s="128"/>
      <c r="G3" s="129"/>
    </row>
    <row r="4" spans="1:7" s="130" customFormat="1" ht="42" customHeight="1" x14ac:dyDescent="0.2">
      <c r="A4" s="298"/>
      <c r="B4" s="296"/>
      <c r="C4" s="294"/>
      <c r="D4" s="294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110000</v>
      </c>
      <c r="E6" s="138">
        <f>E8+E11</f>
        <v>4326647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110000</v>
      </c>
      <c r="E8" s="138">
        <f>E9+E10</f>
        <v>4326647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-6230000</v>
      </c>
      <c r="E9" s="268">
        <v>-435875.04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6340000</v>
      </c>
      <c r="E10" s="268">
        <v>4762522.04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-110000</v>
      </c>
      <c r="E18" s="141">
        <f>Доходы!D13-'000'!E8</f>
        <v>-3929301.7800000003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0" t="s">
        <v>301</v>
      </c>
      <c r="C21" s="290"/>
    </row>
    <row r="22" spans="1:17" x14ac:dyDescent="0.2">
      <c r="A22" s="153" t="s">
        <v>228</v>
      </c>
      <c r="B22" s="291" t="s">
        <v>229</v>
      </c>
      <c r="C22" s="29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0" t="s">
        <v>302</v>
      </c>
      <c r="C24" s="290"/>
    </row>
    <row r="25" spans="1:17" x14ac:dyDescent="0.2">
      <c r="A25" s="153" t="s">
        <v>231</v>
      </c>
      <c r="B25" s="291" t="s">
        <v>229</v>
      </c>
      <c r="C25" s="291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7" zoomScaleNormal="130" zoomScaleSheetLayoutView="100" workbookViewId="0">
      <selection activeCell="G135" sqref="G135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755627</v>
      </c>
      <c r="H7" s="212">
        <f>SUM(H8:H9)</f>
        <v>678985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755627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678985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558000</v>
      </c>
      <c r="H10" s="217">
        <f>SUM(H11,H14,H16)</f>
        <v>505336.63999999996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558000</v>
      </c>
      <c r="H11" s="223">
        <f>SUM(H12:H13)</f>
        <v>505336.63999999996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558000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505336.63999999996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221373</v>
      </c>
      <c r="H18" s="228">
        <f>SUM(H19)</f>
        <v>199629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221373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199629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1396000</v>
      </c>
      <c r="H20" s="228">
        <f>SUM(H21)</f>
        <v>990635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1396000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990635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220000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220000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422000</v>
      </c>
      <c r="H32" s="228">
        <f>SUM(H33)</f>
        <v>294526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422000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294526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62000</v>
      </c>
      <c r="H34" s="240">
        <f>SUM(H35,H38,H40,H43,H46,H48)</f>
        <v>35524.449999999997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62000</v>
      </c>
      <c r="H35" s="243">
        <f>SUM(H36:H37)</f>
        <v>35524.449999999997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16000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14000.78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46000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21523.67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0</v>
      </c>
      <c r="H40" s="243">
        <f>SUM(H41:H42)</f>
        <v>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0</v>
      </c>
      <c r="H43" s="243">
        <f>SUM(H44:H45)</f>
        <v>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2580000</v>
      </c>
      <c r="H55" s="228">
        <f>SUM(H56,H58,H65,H68,H74,H86,H93)</f>
        <v>1957254.95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88000</v>
      </c>
      <c r="H58" s="251">
        <f>SUM(H59:H64)</f>
        <v>11120.9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50000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38000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11120.9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15000</v>
      </c>
      <c r="H68" s="251">
        <f>SUM(H69:H73)</f>
        <v>10050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15000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10050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1791000</v>
      </c>
      <c r="H74" s="251">
        <f>SUM(H75:H85)</f>
        <v>1476968.05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1711000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1441396.56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15000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14071.49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41000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12000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24000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9500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362000</v>
      </c>
      <c r="H86" s="251">
        <f>SUM(H87:H92)</f>
        <v>207000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92000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24000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20000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7000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250000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176000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324000</v>
      </c>
      <c r="H93" s="223">
        <f>SUM(H94:H101)</f>
        <v>252116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113000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83052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101000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87470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110000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81594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127000</v>
      </c>
      <c r="H104" s="223">
        <f>SUM(H105)</f>
        <v>64976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127000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64976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67000</v>
      </c>
      <c r="H121" s="223">
        <f>SUM(H122)</f>
        <v>31229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67000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31229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17000</v>
      </c>
      <c r="H123" s="235">
        <f>SUM(H124)</f>
        <v>4425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17000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4425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14000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14000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20000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7" customFormat="1" ht="15.75" x14ac:dyDescent="0.25">
      <c r="A134" s="308" t="s">
        <v>70</v>
      </c>
      <c r="B134" s="309"/>
      <c r="C134" s="309"/>
      <c r="D134" s="309"/>
      <c r="E134" s="309"/>
      <c r="F134" s="310"/>
      <c r="G134" s="266">
        <f>аппарат!G134+глава!G134+рез.фонд!G134+вус!G134+ФЗм!G134+благоустр!G134+освещ!G134+культ.суб!G134+культ.дот!G134+молодежь!G134+соц.пом!G134</f>
        <v>6340000</v>
      </c>
      <c r="H134" s="266">
        <f>SUM(H132,H131,H125,H123,H121,H118,H116,H113,H108,H106,H104,H102,H55,H50,H34,H32,H30,H22,H20,H18,H10,H7)</f>
        <v>4762521.04</v>
      </c>
      <c r="I134" s="266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68" zoomScaleNormal="130" zoomScaleSheetLayoutView="100" workbookViewId="0">
      <selection activeCell="H80" sqref="H8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6.28515625" customWidth="1"/>
    <col min="9" max="9" width="11.7109375" customWidth="1"/>
  </cols>
  <sheetData>
    <row r="2" spans="1:9" ht="12.75" x14ac:dyDescent="0.2">
      <c r="A2" s="311" t="s">
        <v>303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913000</v>
      </c>
      <c r="H20" s="8">
        <f>SUM(H21)</f>
        <v>594736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913000</v>
      </c>
      <c r="H21" s="202">
        <v>594736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/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276000</v>
      </c>
      <c r="H32" s="8">
        <f>SUM(H33)</f>
        <v>176153</v>
      </c>
      <c r="I32" s="8"/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276000</v>
      </c>
      <c r="H33" s="202">
        <v>176153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62000</v>
      </c>
      <c r="H34" s="264">
        <f>H35+H40+H43</f>
        <v>35524.449999999997</v>
      </c>
      <c r="I34" s="14"/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62000</v>
      </c>
      <c r="H35" s="72">
        <f>SUM(H36:H37)</f>
        <v>35524.449999999997</v>
      </c>
      <c r="I35" s="72"/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16000</v>
      </c>
      <c r="H36" s="204">
        <v>14000.78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46000</v>
      </c>
      <c r="H37" s="204">
        <v>21523.67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/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9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420120.39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20000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20000</v>
      </c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15000</v>
      </c>
      <c r="H68" s="65">
        <f>SUM(H69:H73)</f>
        <v>10050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15000</v>
      </c>
      <c r="H72" s="202">
        <v>10050</v>
      </c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373000</v>
      </c>
      <c r="H74" s="65">
        <f>SUM(H75:H85)</f>
        <v>251323.38999999998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316000</v>
      </c>
      <c r="H75" s="204">
        <v>221751.9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15000</v>
      </c>
      <c r="H76" s="202">
        <v>14071.49</v>
      </c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25000</v>
      </c>
      <c r="H79" s="202">
        <v>6000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17000</v>
      </c>
      <c r="H80" s="202">
        <v>9500</v>
      </c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70000</v>
      </c>
      <c r="H86" s="65">
        <f>SUM(H87:H92)</f>
        <v>7000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50000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20000</v>
      </c>
      <c r="H91" s="202">
        <v>7000</v>
      </c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190000</v>
      </c>
      <c r="H93" s="9">
        <f>SUM(H94:H101)</f>
        <v>151747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103000</v>
      </c>
      <c r="H96" s="202">
        <v>75057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46000</v>
      </c>
      <c r="H99" s="202">
        <v>45690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41000</v>
      </c>
      <c r="H101" s="202">
        <v>31000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7000</v>
      </c>
      <c r="H121" s="9">
        <f>SUM(H122)</f>
        <v>1759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7000</v>
      </c>
      <c r="H122" s="202">
        <v>1759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7000</v>
      </c>
      <c r="H123" s="15">
        <f>SUM(H124)</f>
        <v>4425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7000</v>
      </c>
      <c r="H124" s="202">
        <v>4425</v>
      </c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1940000</v>
      </c>
      <c r="H134" s="9">
        <f>SUM(H132,H131,H125,H123,H121,H118,H116,H113,H108,H106,H104,H102,H55,H50,H34,H32,H30,H22,H20,H18,H10,H7)</f>
        <v>1232717.8400000001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5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304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447000</v>
      </c>
      <c r="H20" s="8">
        <f>SUM(H21)</f>
        <v>365899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447000</v>
      </c>
      <c r="H21" s="202">
        <v>365899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135000</v>
      </c>
      <c r="H32" s="8">
        <f>SUM(H33)</f>
        <v>109273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135000</v>
      </c>
      <c r="H33" s="202">
        <v>109273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582000</v>
      </c>
      <c r="H134" s="9">
        <f>SUM(H132,H131,H125,H123,H121,H118,H116,H113,H108,H106,H104,H102,H55,H50,H34,H32,H30,H22,H20,H18,H10,H7)</f>
        <v>475172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G132" sqref="G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305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20000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H35" sqref="H3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1" t="s">
        <v>312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36000</v>
      </c>
      <c r="H20" s="8">
        <f>SUM(H21)</f>
        <v>30000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36000</v>
      </c>
      <c r="H21" s="202">
        <v>30000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11000</v>
      </c>
      <c r="H32" s="8">
        <f>SUM(H33)</f>
        <v>9100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11000</v>
      </c>
      <c r="H33" s="202">
        <v>9100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47000</v>
      </c>
      <c r="H134" s="9">
        <f>SUM(H132,H131,H125,H123,H121,H118,H116,H113,H108,H106,H104,H102,H55,H50,H34,H32,H30,H22,H20,H18,H10,H7)</f>
        <v>39100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98" zoomScaleNormal="130" zoomScaleSheetLayoutView="100" workbookViewId="0">
      <selection activeCell="H132" sqref="H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7.28515625" customWidth="1"/>
  </cols>
  <sheetData>
    <row r="2" spans="1:9" ht="12.75" x14ac:dyDescent="0.2">
      <c r="A2" s="311" t="s">
        <v>311</v>
      </c>
      <c r="B2" s="312"/>
      <c r="C2" s="312"/>
      <c r="D2" s="312"/>
      <c r="E2" s="312"/>
      <c r="F2" s="312"/>
      <c r="G2" s="312"/>
      <c r="H2" s="312"/>
      <c r="I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77000</v>
      </c>
      <c r="H104" s="9">
        <f>SUM(H105)</f>
        <v>64976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77000</v>
      </c>
      <c r="H105" s="202">
        <v>64976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77000</v>
      </c>
      <c r="H134" s="9">
        <v>64976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780000</v>
      </c>
      <c r="H55" s="8">
        <f>SUM(H56,H58,H65,H68,H74,H86,H93)</f>
        <v>718225.66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722000</v>
      </c>
      <c r="H74" s="65">
        <f>SUM(H75:H85)</f>
        <v>662746.66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f>645000+77000</f>
        <v>722000</v>
      </c>
      <c r="H75" s="204">
        <v>662746.66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58000</v>
      </c>
      <c r="H93" s="9">
        <f>SUM(H94:H101)</f>
        <v>55479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10000</v>
      </c>
      <c r="H96" s="202">
        <v>7995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f>56000-39000</f>
        <v>17000</v>
      </c>
      <c r="H99" s="202">
        <v>16780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f>69000-38000</f>
        <v>31000</v>
      </c>
      <c r="H101" s="202">
        <v>30704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780000</v>
      </c>
      <c r="H134" s="9">
        <f>SUM(H132,H131,H125,H123,H121,H118,H116,H113,H108,H106,H104,H102,H55,H50,H34,H32,H30,H22,H20,H18,H10,H7)</f>
        <v>718225.66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zoomScaleNormal="130" zoomScaleSheetLayoutView="100" workbookViewId="0">
      <selection activeCell="H14" sqref="H1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1" t="s">
        <v>313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510000</v>
      </c>
      <c r="H10" s="30">
        <f>SUM(H11,H14,H16)</f>
        <v>479529.22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510000</v>
      </c>
      <c r="H11" s="9">
        <f>SUM(H12:H13)</f>
        <v>479529.22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510000</v>
      </c>
      <c r="H12" s="202">
        <v>479529.22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510000</v>
      </c>
      <c r="H134" s="9">
        <f>SUM(H132,H131,H125,H123,H121,H118,H116,H113,H108,H106,H104,H102,H55,H50,H34,H32,H30,H22,H20,H18,H10,H7)</f>
        <v>479529.22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7" sqref="H1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8.7109375" customWidth="1"/>
  </cols>
  <sheetData>
    <row r="2" spans="1:9" ht="12.75" x14ac:dyDescent="0.2">
      <c r="A2" s="311" t="s">
        <v>315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755627</v>
      </c>
      <c r="H7" s="53">
        <f>SUM(H8:H9)</f>
        <v>678985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755627</v>
      </c>
      <c r="H8" s="262">
        <v>678985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221373</v>
      </c>
      <c r="H18" s="8">
        <f>SUM(H19)</f>
        <v>199629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221373</v>
      </c>
      <c r="H19" s="263">
        <v>199629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977000</v>
      </c>
      <c r="H134" s="9">
        <f>SUM(H132,H131,H125,H123,H121,H118,H116,H113,H108,H106,H104,H102,H55,H50,H34,H32,H30,H22,H20,H18,H10,H7)</f>
        <v>878614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100" sqref="H10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9" customWidth="1"/>
  </cols>
  <sheetData>
    <row r="2" spans="1:9" ht="12.75" x14ac:dyDescent="0.2">
      <c r="A2" s="311" t="s">
        <v>316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48000</v>
      </c>
      <c r="H10" s="30">
        <f>SUM(H11,H14,H16)</f>
        <v>25807.42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48000</v>
      </c>
      <c r="H11" s="9">
        <f>SUM(H12:H13)</f>
        <v>25807.42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48000</v>
      </c>
      <c r="H12" s="263">
        <v>25807.42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1107000</v>
      </c>
      <c r="H55" s="8">
        <f>SUM(H56,H58,H65,H68,H74,H86,H93)</f>
        <v>818908.9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68000</v>
      </c>
      <c r="H58" s="65">
        <f>SUM(H59:H64)</f>
        <v>11120.9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30000</v>
      </c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38000</v>
      </c>
      <c r="H64" s="202">
        <v>11120.9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681000</v>
      </c>
      <c r="H74" s="65">
        <f>SUM(H75:H85)</f>
        <v>562898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658000</v>
      </c>
      <c r="H75" s="204">
        <v>556898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16000</v>
      </c>
      <c r="H79" s="202">
        <v>6000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7000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292000</v>
      </c>
      <c r="H86" s="65">
        <f>SUM(H87:H92)</f>
        <v>200000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f>62000-20000</f>
        <v>42000</v>
      </c>
      <c r="H87" s="202">
        <v>24000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250000</v>
      </c>
      <c r="H92" s="202">
        <v>176000</v>
      </c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66000</v>
      </c>
      <c r="H93" s="9">
        <f>SUM(H94:H101)</f>
        <v>44890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38000</v>
      </c>
      <c r="H99" s="202">
        <v>25000</v>
      </c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28000</v>
      </c>
      <c r="H101" s="202">
        <v>19890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60000</v>
      </c>
      <c r="H121" s="9">
        <f>SUM(H122)</f>
        <v>29470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60000</v>
      </c>
      <c r="H122" s="202">
        <v>29470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10000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1232000</v>
      </c>
      <c r="H134" s="9">
        <f>SUM(H132,H131,H125,H123,H121,H118,H116,H113,H108,H106,H104,H102,H55,H50,H34,H32,H30,H22,H20,H18,H10,H7)</f>
        <v>874186.32000000007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3" zoomScaleNormal="130" zoomScaleSheetLayoutView="100" workbookViewId="0">
      <selection activeCell="G135" sqref="G13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1" t="s">
        <v>317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v>110000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110000</v>
      </c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15000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15000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15000</v>
      </c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G30+G55</f>
        <v>125000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1" zoomScaleNormal="130" zoomScaleSheetLayoutView="100" workbookViewId="0">
      <selection activeCell="G106" sqref="G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50000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f>30000+20000</f>
        <v>50000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G132+G131+G125+G123+G121+G118+G116+G113+G108+G106+G104+G102+G55+G50+G34+G32+G30+G22+G20+G18+G10+G7</f>
        <v>50000</v>
      </c>
      <c r="H134" s="9">
        <f>H132+H131+H125+H123+H121+H118+H116+H113+H108+H106+H104+H102+H55+H50+H34+H32+H30+H22+H20+H18+H10+H7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40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23" zoomScaleNormal="130" zoomScaleSheetLayoutView="100" workbookViewId="0">
      <selection activeCell="A27" sqref="A2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3" style="32" customWidth="1"/>
    <col min="8" max="9" width="8.5703125" customWidth="1"/>
  </cols>
  <sheetData>
    <row r="3" spans="1:9" ht="12" customHeight="1" x14ac:dyDescent="0.2">
      <c r="A3" s="2" t="s">
        <v>320</v>
      </c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110000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110000</v>
      </c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Пользователь Windows</cp:lastModifiedBy>
  <cp:lastPrinted>2023-07-13T08:57:09Z</cp:lastPrinted>
  <dcterms:created xsi:type="dcterms:W3CDTF">2012-01-22T06:17:30Z</dcterms:created>
  <dcterms:modified xsi:type="dcterms:W3CDTF">2023-12-04T09:44:01Z</dcterms:modified>
</cp:coreProperties>
</file>