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3 год\"/>
    </mc:Choice>
  </mc:AlternateContent>
  <bookViews>
    <workbookView xWindow="480" yWindow="30" windowWidth="15195" windowHeight="11640" tabRatio="815" firstSheet="1" activeTab="2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культ.суб!$A$1:$I$137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G134" i="17" l="1"/>
  <c r="H96" i="2" l="1"/>
  <c r="D35" i="4" l="1"/>
  <c r="D34" i="4" s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34" i="13" s="1"/>
  <c r="G134" i="2" s="1"/>
  <c r="G10" i="23"/>
  <c r="H10" i="32"/>
  <c r="I10" i="26"/>
  <c r="I134" i="26" s="1"/>
  <c r="I10" i="22"/>
  <c r="I10" i="18"/>
  <c r="H10" i="5"/>
  <c r="H68" i="2"/>
  <c r="I74" i="2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<sst xmlns="http://schemas.openxmlformats.org/spreadsheetml/2006/main" count="7974" uniqueCount="322">
  <si>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</si>
  <si>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</si>
  <si>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</si>
  <si>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</si>
  <si>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</si>
  <si>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</si>
  <si>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</si>
  <si>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</si>
  <si>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</si>
  <si>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</si>
  <si>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</si>
  <si>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</si>
  <si>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</si>
  <si>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</si>
  <si>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</si>
  <si>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</si>
  <si>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</si>
  <si>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</si>
  <si>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</si>
  <si>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</si>
  <si>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</si>
  <si>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</si>
  <si>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</si>
  <si>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</si>
  <si>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</si>
  <si>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</si>
  <si>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</si>
  <si>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</si>
  <si>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</si>
  <si>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</si>
  <si>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</si>
  <si>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</si>
  <si>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</si>
  <si>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</si>
  <si>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</si>
  <si>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</si>
  <si>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</si>
  <si>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</si>
  <si>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</si>
  <si>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</si>
  <si>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</si>
  <si>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</si>
  <si>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</si>
  <si>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</si>
  <si>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</si>
  <si>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</si>
  <si>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</si>
  <si>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</si>
  <si>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</si>
  <si>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</si>
  <si>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</si>
  <si>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</si>
  <si>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</si>
  <si>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</si>
  <si>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</si>
  <si>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</si>
  <si>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</si>
  <si>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</si>
  <si>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</si>
  <si>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</si>
  <si>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</si>
  <si>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</si>
  <si>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</si>
  <si>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</si>
  <si>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</si>
  <si>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</si>
  <si>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</si>
  <si>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</si>
  <si>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</si>
  <si>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</si>
  <si>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</si>
  <si>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</si>
  <si>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</si>
  <si>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</si>
  <si>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</si>
  <si>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</si>
  <si>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</si>
  <si>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</si>
  <si>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</si>
  <si>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</si>
  <si>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</si>
  <si>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</si>
  <si>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</si>
  <si>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</si>
  <si>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</si>
  <si>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</si>
  <si>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</si>
  <si>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</si>
  <si>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</si>
  <si>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</si>
  <si>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</si>
  <si>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</si>
  <si>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</si>
  <si>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</si>
  <si>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</si>
  <si>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</si>
  <si>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</si>
  <si>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</si>
  <si>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</si>
  <si>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</si>
  <si>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</si>
  <si>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</si>
  <si>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</si>
  <si>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</si>
  <si>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</si>
  <si>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</si>
  <si>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</si>
  <si>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</si>
  <si>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</si>
  <si>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</si>
  <si>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</si>
  <si>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</si>
  <si>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</si>
  <si>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</si>
  <si>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</si>
  <si>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</si>
  <si>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</si>
  <si>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</si>
  <si>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</si>
  <si>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</si>
  <si>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</si>
  <si>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</si>
  <si>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</si>
  <si>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</si>
  <si>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</si>
  <si>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</si>
  <si>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</si>
  <si>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</si>
  <si>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</si>
  <si>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</si>
  <si>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</si>
  <si>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</si>
  <si>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</si>
  <si>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</si>
  <si>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</si>
  <si>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</si>
  <si>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</si>
  <si>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</si>
  <si>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</si>
  <si>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</si>
  <si>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</si>
  <si>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</si>
  <si>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</si>
  <si>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</si>
  <si>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</si>
  <si>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</si>
  <si>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</si>
  <si>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</si>
  <si>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</si>
  <si>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</si>
  <si>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</si>
  <si>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</si>
  <si>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</si>
  <si>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</si>
  <si>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</si>
  <si>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</si>
  <si>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</si>
  <si>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</si>
  <si>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</si>
  <si>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</si>
  <si>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</si>
  <si>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</si>
  <si>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</si>
  <si>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</si>
  <si>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</si>
  <si>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</si>
  <si>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</si>
  <si>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</si>
  <si>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</si>
  <si>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</si>
  <si>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</si>
  <si>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</si>
  <si>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</si>
  <si>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</si>
  <si>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</si>
  <si>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</si>
  <si>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</si>
  <si>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</si>
  <si>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</si>
  <si>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</si>
  <si>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</si>
  <si>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</si>
  <si>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</si>
  <si>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</si>
  <si>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</si>
  <si>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</si>
  <si>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</si>
  <si>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</si>
  <si>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</si>
  <si>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</si>
  <si>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</si>
  <si>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</si>
  <si>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</si>
  <si>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</si>
  <si>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</si>
  <si>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</si>
  <si>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</si>
  <si>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</si>
  <si>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</si>
  <si>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</si>
  <si>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</si>
  <si>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</si>
  <si>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</si>
  <si>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</si>
  <si>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</si>
  <si>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</si>
  <si>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</si>
  <si>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</si>
  <si>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</si>
  <si>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</si>
  <si>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</si>
  <si>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</si>
  <si>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</si>
  <si>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</si>
  <si>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</si>
  <si>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</si>
  <si>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</si>
  <si>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</si>
  <si>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</si>
  <si>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</si>
  <si>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</si>
  <si>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</si>
  <si>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</si>
  <si>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</si>
  <si>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</si>
  <si>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</si>
  <si>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</si>
  <si>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</si>
  <si>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</si>
  <si>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</si>
  <si>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</si>
  <si>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</si>
  <si>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</si>
  <si>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</si>
  <si>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</si>
  <si>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</si>
  <si>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</si>
  <si>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</si>
  <si>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</si>
  <si>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</si>
  <si>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</si>
  <si>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</si>
  <si>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</si>
  <si>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</si>
  <si>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</si>
  <si>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</si>
  <si>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</si>
  <si>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</si>
  <si>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</si>
  <si>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</si>
  <si>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</si>
  <si>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</si>
  <si>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</si>
  <si>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</si>
  <si>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</si>
  <si>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</si>
  <si>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</si>
  <si>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</si>
  <si>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</si>
  <si>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</si>
  <si>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</si>
  <si>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</si>
  <si>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</si>
  <si>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</si>
  <si>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</si>
  <si>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</si>
  <si>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</si>
  <si>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</si>
  <si>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</si>
  <si>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</si>
  <si>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</si>
  <si>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</si>
  <si>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</si>
  <si>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</si>
  <si>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</si>
  <si>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</si>
  <si>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</si>
  <si>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</si>
  <si>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</si>
  <si>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</si>
  <si>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</si>
  <si>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</si>
  <si>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</si>
  <si>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</si>
  <si>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</si>
  <si>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</si>
  <si>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</si>
  <si>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</si>
  <si>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</si>
  <si>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</si>
  <si>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</si>
  <si>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</si>
  <si>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</si>
  <si>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</si>
  <si>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</si>
  <si>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</si>
  <si>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</si>
  <si>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</si>
  <si>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</si>
  <si>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</si>
  <si>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</si>
  <si>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</si>
  <si>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</si>
  <si>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</si>
  <si>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</si>
  <si>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</si>
  <si>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</si>
  <si>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</si>
  <si>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</si>
  <si>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</si>
  <si>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</si>
  <si>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</si>
  <si>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</si>
  <si>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</si>
  <si>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</si>
  <si>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</si>
  <si>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</si>
  <si>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</si>
  <si>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</si>
  <si>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</si>
  <si>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ДНД</t>
  </si>
  <si>
    <t>отчет на 01.08.2023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</si>
</sst>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32" fillId="22" borderId="1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0" t="s">
        <v>7</v>
      </c>
      <c r="G1" s="270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1" t="s">
        <v>71</v>
      </c>
      <c r="F3" s="271"/>
      <c r="G3" s="271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1" t="s">
        <v>288</v>
      </c>
      <c r="F5" s="271"/>
      <c r="G5" s="271"/>
    </row>
    <row r="6" spans="1:7" s="10" customFormat="1" ht="15" customHeight="1" x14ac:dyDescent="0.2">
      <c r="B6" s="187"/>
      <c r="C6" s="187"/>
      <c r="D6" s="187"/>
      <c r="E6" s="270" t="s">
        <v>289</v>
      </c>
      <c r="F6" s="270"/>
      <c r="G6" s="270"/>
    </row>
    <row r="7" spans="1:7" s="10" customFormat="1" ht="12.75" x14ac:dyDescent="0.2">
      <c r="A7" s="270"/>
      <c r="B7" s="270"/>
      <c r="C7" s="270"/>
      <c r="D7" s="270"/>
      <c r="E7" s="270"/>
      <c r="F7" s="270"/>
      <c r="G7" s="270"/>
    </row>
    <row r="8" spans="1:7" s="10" customFormat="1" ht="12.75" x14ac:dyDescent="0.2">
      <c r="A8" s="270" t="s">
        <v>92</v>
      </c>
      <c r="B8" s="270"/>
      <c r="C8" s="270"/>
      <c r="D8" s="270"/>
      <c r="E8" s="270"/>
      <c r="F8" s="270"/>
      <c r="G8" s="270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7"/>
      <c r="B11" s="274" t="s">
        <v>82</v>
      </c>
      <c r="C11" s="275"/>
      <c r="D11" s="275"/>
      <c r="E11" s="275"/>
      <c r="F11" s="276"/>
      <c r="G11" s="279" t="s">
        <v>74</v>
      </c>
    </row>
    <row r="12" spans="1:7" s="6" customFormat="1" ht="22.5" x14ac:dyDescent="0.15">
      <c r="A12" s="278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0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1" t="s">
        <v>70</v>
      </c>
      <c r="B140" s="282"/>
      <c r="C140" s="282"/>
      <c r="D140" s="282"/>
      <c r="E140" s="282"/>
      <c r="F140" s="283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3" t="s">
        <v>178</v>
      </c>
      <c r="B142" s="273"/>
      <c r="C142" s="273"/>
      <c r="D142" s="273"/>
      <c r="E142" s="273"/>
      <c r="F142" s="273"/>
      <c r="G142" s="273"/>
    </row>
    <row r="143" spans="1:7" ht="12.75" x14ac:dyDescent="0.2">
      <c r="A143" s="272" t="s">
        <v>126</v>
      </c>
      <c r="B143" s="272"/>
      <c r="C143" s="272"/>
      <c r="D143" s="272"/>
      <c r="E143" s="272"/>
      <c r="F143" s="272"/>
      <c r="G143" s="272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zoomScaleSheetLayoutView="100" workbookViewId="0">
      <selection activeCell="D14" sqref="D14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321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397345.22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700000</v>
      </c>
      <c r="D14" s="166">
        <f>IF(SUM(D15:D33)=0,"",SUM(D15:D33))</f>
        <v>284575.78999999998</v>
      </c>
    </row>
    <row r="15" spans="1:4" ht="59.25" customHeight="1" x14ac:dyDescent="0.25">
      <c r="A15" s="167" t="s">
        <v>246</v>
      </c>
      <c r="B15" s="168" t="s">
        <v>247</v>
      </c>
      <c r="C15" s="169">
        <v>180000</v>
      </c>
      <c r="D15" s="170">
        <v>117161.27</v>
      </c>
    </row>
    <row r="16" spans="1:4" ht="30.75" customHeight="1" x14ac:dyDescent="0.25">
      <c r="A16" s="167" t="s">
        <v>248</v>
      </c>
      <c r="B16" s="168" t="s">
        <v>249</v>
      </c>
      <c r="C16" s="169">
        <v>27000</v>
      </c>
      <c r="D16" s="170">
        <v>26.2</v>
      </c>
    </row>
    <row r="17" spans="1:4" ht="30" x14ac:dyDescent="0.25">
      <c r="A17" s="167" t="s">
        <v>250</v>
      </c>
      <c r="B17" s="168" t="s">
        <v>251</v>
      </c>
      <c r="C17" s="169">
        <v>63000</v>
      </c>
      <c r="D17" s="170">
        <v>217010.96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250000</v>
      </c>
      <c r="D19" s="170">
        <v>-20834.330000000002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-40138.31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11350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5247000</v>
      </c>
      <c r="D34" s="166">
        <f>D35+D40+D41+D43</f>
        <v>2526953</v>
      </c>
    </row>
    <row r="35" spans="1:4" ht="15" x14ac:dyDescent="0.25">
      <c r="A35" s="176" t="s">
        <v>274</v>
      </c>
      <c r="B35" s="177" t="s">
        <v>275</v>
      </c>
      <c r="C35" s="178">
        <f>C36+C37</f>
        <v>4306000</v>
      </c>
      <c r="D35" s="178">
        <f>D36+D37</f>
        <v>1954951</v>
      </c>
    </row>
    <row r="36" spans="1:4" ht="15" x14ac:dyDescent="0.25">
      <c r="A36" s="179" t="s">
        <v>276</v>
      </c>
      <c r="B36" s="173"/>
      <c r="C36" s="169">
        <v>4138200</v>
      </c>
      <c r="D36" s="170">
        <v>1748215</v>
      </c>
    </row>
    <row r="37" spans="1:4" ht="25.5" customHeight="1" x14ac:dyDescent="0.25">
      <c r="A37" s="179" t="s">
        <v>277</v>
      </c>
      <c r="B37" s="173"/>
      <c r="C37" s="169">
        <v>167800</v>
      </c>
      <c r="D37" s="170">
        <v>206736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47000</v>
      </c>
      <c r="D40" s="170">
        <v>23460</v>
      </c>
    </row>
    <row r="41" spans="1:4" ht="15" x14ac:dyDescent="0.25">
      <c r="A41" s="183" t="s">
        <v>282</v>
      </c>
      <c r="B41" s="168" t="s">
        <v>283</v>
      </c>
      <c r="C41" s="169">
        <v>894000</v>
      </c>
      <c r="D41" s="170">
        <v>548542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5947000</v>
      </c>
      <c r="D45" s="166">
        <f>D14+D34</f>
        <v>2811528.79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" zoomScaleSheetLayoutView="100" workbookViewId="0">
      <selection activeCell="D12" sqref="D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224330.52000000002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224330.52000000002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-6257000</v>
      </c>
      <c r="E9" s="268">
        <v>-2811528.79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6257000</v>
      </c>
      <c r="E10" s="268">
        <v>3035859.31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173014.69999999995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H33" sqref="H33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690000</v>
      </c>
      <c r="H7" s="212">
        <f>SUM(H8:H9)</f>
        <v>425485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690000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425485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558000</v>
      </c>
      <c r="H10" s="217">
        <f>SUM(H11,H14,H16)</f>
        <v>290971.81999999995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558000</v>
      </c>
      <c r="H11" s="223">
        <f>SUM(H12:H13)</f>
        <v>290971.81999999995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558000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290971.81999999995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204000</v>
      </c>
      <c r="H18" s="228">
        <f>SUM(H19)</f>
        <v>123057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204000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123057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1396000</v>
      </c>
      <c r="H20" s="228">
        <f>SUM(H21)</f>
        <v>712608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1396000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712608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220000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220000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422000</v>
      </c>
      <c r="H32" s="228">
        <f>SUM(H33)</f>
        <v>213509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422000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213509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18701.95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18701.95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9575.1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9126.85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2600000</v>
      </c>
      <c r="H55" s="228">
        <f>SUM(H56,H58,H65,H68,H74,H86,H93)</f>
        <v>1180366.54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6672.54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6672.54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5600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5600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1714000</v>
      </c>
      <c r="H74" s="251">
        <f>SUM(H75:H85)</f>
        <v>1006129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1634000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990829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15000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41000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5800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24000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9500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382000</v>
      </c>
      <c r="H86" s="251">
        <f>SUM(H87:H92)</f>
        <v>24000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112000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24000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20000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250000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401000</v>
      </c>
      <c r="H93" s="223">
        <f>SUM(H94:H101)</f>
        <v>137965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113000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45885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140000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50090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41990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77000</v>
      </c>
      <c r="H104" s="223">
        <f>SUM(H105)</f>
        <v>64976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77000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64976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67000</v>
      </c>
      <c r="H121" s="223">
        <f>SUM(H122)</f>
        <v>1759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67000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1759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4425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4425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14000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14000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7" customFormat="1" ht="15.75" x14ac:dyDescent="0.25">
      <c r="A134" s="308" t="s">
        <v>70</v>
      </c>
      <c r="B134" s="309"/>
      <c r="C134" s="309"/>
      <c r="D134" s="309"/>
      <c r="E134" s="309"/>
      <c r="F134" s="310"/>
      <c r="G134" s="266">
        <f>аппарат!G134+глава!G134+рез.фонд!G134+вус!G134+ФЗм!G134+благоустр!G134+освещ!G134+культ.суб!G134+культ.дот!G134+молодежь!G134</f>
        <v>6257000</v>
      </c>
      <c r="H134" s="266">
        <f>SUM(H132,H131,H125,H123,H121,H118,H116,H113,H108,H106,H104,H102,H55,H50,H34,H32,H30,H22,H20,H18,H10,H7)</f>
        <v>3035859.31</v>
      </c>
      <c r="I134" s="266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26" sqref="H12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6.28515625" customWidth="1"/>
    <col min="9" max="9" width="11.710937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913000</v>
      </c>
      <c r="H20" s="8">
        <f>SUM(H21)</f>
        <v>457029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913000</v>
      </c>
      <c r="H21" s="202">
        <v>457029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/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276000</v>
      </c>
      <c r="H32" s="8">
        <f>SUM(H33)</f>
        <v>136768</v>
      </c>
      <c r="I32" s="8"/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276000</v>
      </c>
      <c r="H33" s="202">
        <v>136768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18701.95</v>
      </c>
      <c r="I34" s="14"/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18701.95</v>
      </c>
      <c r="I35" s="72"/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9575.1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9126.85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9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267725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5600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>
        <v>5600</v>
      </c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373000</v>
      </c>
      <c r="H74" s="65">
        <f>SUM(H75:H85)</f>
        <v>160435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316000</v>
      </c>
      <c r="H75" s="204">
        <v>148035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15000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25000</v>
      </c>
      <c r="H79" s="202">
        <v>2900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17000</v>
      </c>
      <c r="H80" s="202">
        <v>9500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70000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50000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20000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190000</v>
      </c>
      <c r="H93" s="9">
        <f>SUM(H94:H101)</f>
        <v>101690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103000</v>
      </c>
      <c r="H96" s="202">
        <v>41280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46000</v>
      </c>
      <c r="H99" s="202">
        <v>40690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19720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7000</v>
      </c>
      <c r="H121" s="9">
        <f>SUM(H122)</f>
        <v>1759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7000</v>
      </c>
      <c r="H122" s="202">
        <v>1759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4425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>
        <v>4425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1940000</v>
      </c>
      <c r="H134" s="9">
        <f>SUM(H132,H131,H125,H123,H121,H118,H116,H113,H108,H106,H104,H102,H55,H50,H34,H32,H30,H22,H20,H18,H10,H7)</f>
        <v>886407.95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5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4" zoomScaleNormal="130" zoomScaleSheetLayoutView="100" workbookViewId="0">
      <selection activeCell="I34" sqref="I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447000</v>
      </c>
      <c r="H20" s="8">
        <f>SUM(H21)</f>
        <v>237579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447000</v>
      </c>
      <c r="H21" s="202">
        <v>237579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135000</v>
      </c>
      <c r="H32" s="8">
        <f>SUM(H33)</f>
        <v>71281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135000</v>
      </c>
      <c r="H33" s="202">
        <v>71281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582000</v>
      </c>
      <c r="H134" s="9">
        <f>SUM(H132,H131,H125,H123,H121,H118,H116,H113,H108,H106,H104,H102,H55,H50,H34,H32,H30,H22,H20,H18,H10,H7)</f>
        <v>308860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G130" sqref="G13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50000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36000</v>
      </c>
      <c r="H20" s="8">
        <f>SUM(H21)</f>
        <v>18000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36000</v>
      </c>
      <c r="H21" s="202">
        <v>18000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11000</v>
      </c>
      <c r="H32" s="8">
        <f>SUM(H33)</f>
        <v>5460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11000</v>
      </c>
      <c r="H33" s="202">
        <v>5460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47000</v>
      </c>
      <c r="H134" s="9">
        <f>SUM(H132,H131,H125,H123,H121,H118,H116,H113,H108,H106,H104,H102,H55,H50,H34,H32,H30,H22,H20,H18,H10,H7)</f>
        <v>23460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98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7.285156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77000</v>
      </c>
      <c r="H104" s="9">
        <f>SUM(H105)</f>
        <v>64976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77000</v>
      </c>
      <c r="H105" s="202">
        <v>64976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77000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9" zoomScaleNormal="130" zoomScaleSheetLayoutView="100" workbookViewId="0">
      <selection activeCell="H100" sqref="H10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780000</v>
      </c>
      <c r="H55" s="8">
        <f>SUM(H56,H58,H65,H68,H74,H86,H93)</f>
        <v>398378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645000</v>
      </c>
      <c r="H74" s="65">
        <f>SUM(H75:H85)</f>
        <v>378493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645000</v>
      </c>
      <c r="H75" s="204">
        <v>378493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135000</v>
      </c>
      <c r="H93" s="9">
        <f>SUM(H94:H101)</f>
        <v>19885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10000</v>
      </c>
      <c r="H96" s="202">
        <v>4605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56000</v>
      </c>
      <c r="H99" s="202">
        <v>9400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69000</v>
      </c>
      <c r="H101" s="202">
        <v>5880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780000</v>
      </c>
      <c r="H134" s="9">
        <f>SUM(H132,H131,H125,H123,H121,H118,H116,H113,H108,H106,H104,H102,H55,H50,H34,H32,H30,H22,H20,H18,H10,H7)</f>
        <v>398378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59" zoomScaleNormal="130" zoomScaleSheetLayoutView="100" workbookViewId="0">
      <selection activeCell="G13" sqref="G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510000</v>
      </c>
      <c r="H10" s="30">
        <f>SUM(H11,H14,H16)</f>
        <v>270910.65999999997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510000</v>
      </c>
      <c r="H11" s="9">
        <f>SUM(H12:H13)</f>
        <v>270910.65999999997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510000</v>
      </c>
      <c r="H12" s="202">
        <v>270910.65999999997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510000</v>
      </c>
      <c r="H134" s="9">
        <f>SUM(H132,H131,H125,H123,H121,H118,H116,H113,H108,H106,H104,H102,H55,H50,H34,H32,H30,H22,H20,H18,H10,H7)</f>
        <v>270910.65999999997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8.710937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690000</v>
      </c>
      <c r="H7" s="53">
        <f>SUM(H8:H9)</f>
        <v>425485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690000</v>
      </c>
      <c r="H8" s="262">
        <v>425485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204000</v>
      </c>
      <c r="H18" s="8">
        <f>SUM(H19)</f>
        <v>123057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204000</v>
      </c>
      <c r="H19" s="263">
        <v>123057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894000</v>
      </c>
      <c r="H134" s="9">
        <f>SUM(H132,H131,H125,H123,H121,H118,H116,H113,H108,H106,H104,H102,H55,H50,H34,H32,H30,H22,H20,H18,H10,H7)</f>
        <v>548542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9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9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48000</v>
      </c>
      <c r="H10" s="30">
        <f>SUM(H11,H14,H16)</f>
        <v>20061.16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48000</v>
      </c>
      <c r="H11" s="9">
        <f>SUM(H12:H13)</f>
        <v>20061.16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48000</v>
      </c>
      <c r="H12" s="263">
        <v>20061.16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1127000</v>
      </c>
      <c r="H55" s="8">
        <f>SUM(H56,H58,H65,H68,H74,H86,H93)</f>
        <v>514263.54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6672.54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>
        <v>6672.54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681000</v>
      </c>
      <c r="H74" s="65">
        <f>SUM(H75:H85)</f>
        <v>467201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658000</v>
      </c>
      <c r="H75" s="204">
        <v>464301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>
        <v>2900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312000</v>
      </c>
      <c r="H86" s="65">
        <f>SUM(H87:H92)</f>
        <v>24000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62000</v>
      </c>
      <c r="H87" s="202">
        <v>24000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250000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66000</v>
      </c>
      <c r="H93" s="9">
        <f>SUM(H94:H101)</f>
        <v>16390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38000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>
        <v>16390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1252000</v>
      </c>
      <c r="H134" s="9">
        <f>SUM(H132,H131,H125,H123,H121,H118,H116,H113,H108,H106,H104,H102,H55,H50,H34,H32,H30,H22,H20,H18,H10,H7)</f>
        <v>534324.69999999995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3" zoomScaleNormal="130" zoomScaleSheetLayoutView="100" workbookViewId="0">
      <selection activeCell="G135" sqref="G13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15000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15000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G30+G55</f>
        <v>125000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23" zoomScaleNormal="130" zoomScaleSheetLayoutView="100" workbookViewId="0">
      <selection activeCell="A27" sqref="A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3" style="32" customWidth="1"/>
    <col min="8" max="9" width="8.5703125" customWidth="1"/>
  </cols>
  <sheetData>
    <row r="3" spans="1:9" ht="12" customHeight="1" x14ac:dyDescent="0.2">
      <c r="A3" s="2" t="s">
        <v>320</v>
      </c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2023-07-13T08:57:09Z</cp:lastPrinted>
  <dcterms:created xsi:type="dcterms:W3CDTF">2012-01-22T06:17:30Z</dcterms:created>
  <dcterms:modified xsi:type="dcterms:W3CDTF">2023-08-02T09:02:03Z</dcterms:modified>
</cp:coreProperties>
</file>