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m\Desktop\все нужное по АМС 2023год\ОТЧ. ЕЖЕМ. на 2023годи  и АВ.Отч\2024 год\февраль 2024г\"/>
    </mc:Choice>
  </mc:AlternateContent>
  <bookViews>
    <workbookView xWindow="480" yWindow="30" windowWidth="15195" windowHeight="11640" tabRatio="815" firstSheet="2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культ.суб!$A$1:$I$137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4" i="4" l="1"/>
  <c r="G30" i="17" l="1"/>
  <c r="G105" i="18" l="1"/>
  <c r="G87" i="15"/>
  <c r="H96" i="2" l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55" i="17" s="1"/>
  <c r="G134" i="17" s="1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34" i="13" s="1"/>
  <c r="G10" i="23"/>
  <c r="H10" i="32"/>
  <c r="I10" i="26"/>
  <c r="I134" i="26" s="1"/>
  <c r="I10" i="22"/>
  <c r="I10" i="18"/>
  <c r="H10" i="5"/>
  <c r="H68" i="2"/>
  <c r="I74" i="2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G134" i="2" l="1"/>
  <c r="I134" i="2"/>
  <c r="H134" i="2"/>
</calcChain>
</file>

<file path=xl/sharedStrings.xml><?xml version="1.0" encoding="utf-8"?>
<sst xmlns="http://schemas.openxmlformats.org/spreadsheetml/2006/main" count="7975" uniqueCount="323">
  <si>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</si>
  <si>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</si>
  <si>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</si>
  <si>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</si>
  <si>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</si>
  <si>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</si>
  <si>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</si>
  <si>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</si>
  <si>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</si>
  <si>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</si>
  <si>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</si>
  <si>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</si>
  <si>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</si>
  <si>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</si>
  <si>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</si>
  <si>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</si>
  <si>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</si>
  <si>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</si>
  <si>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</si>
  <si>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</si>
  <si>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</si>
  <si>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</si>
  <si>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</si>
  <si>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</si>
  <si>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</si>
  <si>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</si>
  <si>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</si>
  <si>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</si>
  <si>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</si>
  <si>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</si>
  <si>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</si>
  <si>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</si>
  <si>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</si>
  <si>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</si>
  <si>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</si>
  <si>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</si>
  <si>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</si>
  <si>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</si>
  <si>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</si>
  <si>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</si>
  <si>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</si>
  <si>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</si>
  <si>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</si>
  <si>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</si>
  <si>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</si>
  <si>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</si>
  <si>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</si>
  <si>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</si>
  <si>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</si>
  <si>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</si>
  <si>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</si>
  <si>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</si>
  <si>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</si>
  <si>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</si>
  <si>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</si>
  <si>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</si>
  <si>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</si>
  <si>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</si>
  <si>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</si>
  <si>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</si>
  <si>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</si>
  <si>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</si>
  <si>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</si>
  <si>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</si>
  <si>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</si>
  <si>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</si>
  <si>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</si>
  <si>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</si>
  <si>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</si>
  <si>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</si>
  <si>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</si>
  <si>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</si>
  <si>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</si>
  <si>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</si>
  <si>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</si>
  <si>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</si>
  <si>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</si>
  <si>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</si>
  <si>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</si>
  <si>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</si>
  <si>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</si>
  <si>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</si>
  <si>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</si>
  <si>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</si>
  <si>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</si>
  <si>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</si>
  <si>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</si>
  <si>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</si>
  <si>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</si>
  <si>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</si>
  <si>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</si>
  <si>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</si>
  <si>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</si>
  <si>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</si>
  <si>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</si>
  <si>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</si>
  <si>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</si>
  <si>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</si>
  <si>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</si>
  <si>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</si>
  <si>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</si>
  <si>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</si>
  <si>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</si>
  <si>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</si>
  <si>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</si>
  <si>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</si>
  <si>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</si>
  <si>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</si>
  <si>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</si>
  <si>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</si>
  <si>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</si>
  <si>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</si>
  <si>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</si>
  <si>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</si>
  <si>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</si>
  <si>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</si>
  <si>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</si>
  <si>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</si>
  <si>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</si>
  <si>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</si>
  <si>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</si>
  <si>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</si>
  <si>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</si>
  <si>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</si>
  <si>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</si>
  <si>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</si>
  <si>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</si>
  <si>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</si>
  <si>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</si>
  <si>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</si>
  <si>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</si>
  <si>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</si>
  <si>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</si>
  <si>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</si>
  <si>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</si>
  <si>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</si>
  <si>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</si>
  <si>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</si>
  <si>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</si>
  <si>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</si>
  <si>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</si>
  <si>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</si>
  <si>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</si>
  <si>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</si>
  <si>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</si>
  <si>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</si>
  <si>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</si>
  <si>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</si>
  <si>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</si>
  <si>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</si>
  <si>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</si>
  <si>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</si>
  <si>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</si>
  <si>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</si>
  <si>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</si>
  <si>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</si>
  <si>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</si>
  <si>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</si>
  <si>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</si>
  <si>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</si>
  <si>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</si>
  <si>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</si>
  <si>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</si>
  <si>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</si>
  <si>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</si>
  <si>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</si>
  <si>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</si>
  <si>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</si>
  <si>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</si>
  <si>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</si>
  <si>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</si>
  <si>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</si>
  <si>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</si>
  <si>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</si>
  <si>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</si>
  <si>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</si>
  <si>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</si>
  <si>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</si>
  <si>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</si>
  <si>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</si>
  <si>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</si>
  <si>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</si>
  <si>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</si>
  <si>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</si>
  <si>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</si>
  <si>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</si>
  <si>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</si>
  <si>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</si>
  <si>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</si>
  <si>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</si>
  <si>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</si>
  <si>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</si>
  <si>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</si>
  <si>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</si>
  <si>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</si>
  <si>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</si>
  <si>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</si>
  <si>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</si>
  <si>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</si>
  <si>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</si>
  <si>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</si>
  <si>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</si>
  <si>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</si>
  <si>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</si>
  <si>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</si>
  <si>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</si>
  <si>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</si>
  <si>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</si>
  <si>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</si>
  <si>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</si>
  <si>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</si>
  <si>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</si>
  <si>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</si>
  <si>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</si>
  <si>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</si>
  <si>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</si>
  <si>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</si>
  <si>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</si>
  <si>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</si>
  <si>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</si>
  <si>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</si>
  <si>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</si>
  <si>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</si>
  <si>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</si>
  <si>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</si>
  <si>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</si>
  <si>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</si>
  <si>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</si>
  <si>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</si>
  <si>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</si>
  <si>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</si>
  <si>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</si>
  <si>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</si>
  <si>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</si>
  <si>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</si>
  <si>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</si>
  <si>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</si>
  <si>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</si>
  <si>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</si>
  <si>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</si>
  <si>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</si>
  <si>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</si>
  <si>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</si>
  <si>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</si>
  <si>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</si>
  <si>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</si>
  <si>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</si>
  <si>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</si>
  <si>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</si>
  <si>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</si>
  <si>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</si>
  <si>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</si>
  <si>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</si>
  <si>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</si>
  <si>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</si>
  <si>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</si>
  <si>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</si>
  <si>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</si>
  <si>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</si>
  <si>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</si>
  <si>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</si>
  <si>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</si>
  <si>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</si>
  <si>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</si>
  <si>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</si>
  <si>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</si>
  <si>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</si>
  <si>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</si>
  <si>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</si>
  <si>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</si>
  <si>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</si>
  <si>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</si>
  <si>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</si>
  <si>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</si>
  <si>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</si>
  <si>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</si>
  <si>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</si>
  <si>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</si>
  <si>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</si>
  <si>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</si>
  <si>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</si>
  <si>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</si>
  <si>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</si>
  <si>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</si>
  <si>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</si>
  <si>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</si>
  <si>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</si>
  <si>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</si>
  <si>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</si>
  <si>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</si>
  <si>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</si>
  <si>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</si>
  <si>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</si>
  <si>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</si>
  <si>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</si>
  <si>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</si>
  <si>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</si>
  <si>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</si>
  <si>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</si>
  <si>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</si>
  <si>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</si>
  <si>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</si>
  <si>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</si>
  <si>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</si>
  <si>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</si>
  <si>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</si>
  <si>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</si>
  <si>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</si>
  <si>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</si>
  <si>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</si>
  <si>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</si>
  <si>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</si>
  <si>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</si>
  <si>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</si>
  <si>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</si>
  <si>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</si>
  <si>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</si>
  <si>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</si>
  <si>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</si>
  <si>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</si>
  <si>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ДНД</t>
  </si>
  <si>
    <t>\</t>
  </si>
  <si>
    <t>отчет на 01.03.2024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</si>
</sst>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32" fillId="22" borderId="1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7.285156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86000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86000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86000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5703125" style="32" customWidth="1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1006000</v>
      </c>
      <c r="H55" s="8">
        <f>SUM(H56,H58,H65,H68,H74,H86,H93)</f>
        <v>37583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863000</v>
      </c>
      <c r="H74" s="65">
        <f>SUM(H75:H85)</f>
        <v>37583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863000</v>
      </c>
      <c r="H75" s="204">
        <v>37583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143000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125000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1006000</v>
      </c>
      <c r="H134" s="9">
        <f>SUM(H132,H131,H125,H123,H121,H118,H116,H113,H108,H106,H104,H102,H55,H50,H34,H32,H30,H22,H20,H18,H10,H7)</f>
        <v>37583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" zoomScaleNormal="130" zoomScaleSheetLayoutView="100" workbookViewId="0">
      <selection activeCell="H10" sqref="H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450000</v>
      </c>
      <c r="H10" s="30">
        <f>SUM(H11,H14,H16)</f>
        <v>31392.59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450000</v>
      </c>
      <c r="H11" s="9">
        <f>SUM(H12:H13)</f>
        <v>31392.59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450000</v>
      </c>
      <c r="H12" s="202">
        <v>31392.59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450000</v>
      </c>
      <c r="H134" s="9">
        <f>SUM(H132,H131,H125,H123,H121,H118,H116,H113,H108,H106,H104,H102,H55,H50,H34,H32,H30,H22,H20,H18,H10,H7)</f>
        <v>31392.59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4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8.710937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792000</v>
      </c>
      <c r="H7" s="53">
        <f>SUM(H8:H9)</f>
        <v>127358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792000</v>
      </c>
      <c r="H8" s="262">
        <v>127358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241000</v>
      </c>
      <c r="H18" s="8">
        <f>SUM(H19)</f>
        <v>64986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241000</v>
      </c>
      <c r="H19" s="263">
        <v>64986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/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1033000</v>
      </c>
      <c r="H134" s="9">
        <f>SUM(H132,H131,H125,H123,H121,H118,H116,H113,H108,H106,H104,H102,H55,H50,H34,H32,H30,H22,H20,H18,H10,H7)</f>
        <v>192344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10" sqref="H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9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51000</v>
      </c>
      <c r="H10" s="30">
        <f>SUM(H11,H14,H16)</f>
        <v>1832.19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51000</v>
      </c>
      <c r="H11" s="9">
        <f>SUM(H12:H13)</f>
        <v>1832.19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51000</v>
      </c>
      <c r="H12" s="263">
        <v>1832.19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833000</v>
      </c>
      <c r="H55" s="8">
        <f>SUM(H56,H58,H65,H68,H74,H86,H93)</f>
        <v>27062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461000</v>
      </c>
      <c r="H74" s="65">
        <f>SUM(H75:H85)</f>
        <v>25062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436000</v>
      </c>
      <c r="H75" s="204">
        <v>25062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242000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f>62000-20000</f>
        <v>42000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200000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62000</v>
      </c>
      <c r="H93" s="9">
        <f>SUM(H94:H101)</f>
        <v>2000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34000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>
        <v>2000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961000</v>
      </c>
      <c r="H134" s="9">
        <f>SUM(H132,H131,H125,H123,H121,H118,H116,H113,H108,H106,H104,H102,H55,H50,H34,H32,H30,H22,H20,H18,H10,H7)</f>
        <v>28894.19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8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6" zoomScaleNormal="130" zoomScaleSheetLayoutView="100" workbookViewId="0">
      <selection activeCell="G32" sqref="G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G31</f>
        <v>210000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210000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25000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G30+G55</f>
        <v>235000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1" zoomScaleNormal="130" zoomScaleSheetLayoutView="100" workbookViewId="0">
      <selection activeCell="G106" sqref="G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f>30000+20000</f>
        <v>50000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4" zoomScaleSheetLayoutView="100" workbookViewId="0">
      <selection activeCell="C39" sqref="C39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7109375" style="186" customWidth="1"/>
    <col min="4" max="4" width="13.855468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322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336669.3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1010000</v>
      </c>
      <c r="D14" s="166">
        <f>IF(SUM(D15:D33)=0,"",SUM(D15:D33))</f>
        <v>77456.240000000005</v>
      </c>
    </row>
    <row r="15" spans="1:4" ht="59.25" customHeight="1" x14ac:dyDescent="0.25">
      <c r="A15" s="167" t="s">
        <v>246</v>
      </c>
      <c r="B15" s="168" t="s">
        <v>247</v>
      </c>
      <c r="C15" s="169">
        <v>210000</v>
      </c>
      <c r="D15" s="170">
        <v>7539.78</v>
      </c>
    </row>
    <row r="16" spans="1:4" ht="30.75" customHeight="1" x14ac:dyDescent="0.25">
      <c r="A16" s="167" t="s">
        <v>248</v>
      </c>
      <c r="B16" s="168" t="s">
        <v>249</v>
      </c>
      <c r="C16" s="169">
        <v>250000</v>
      </c>
      <c r="D16" s="170">
        <v>-998.6</v>
      </c>
    </row>
    <row r="17" spans="1:4" ht="30" x14ac:dyDescent="0.25">
      <c r="A17" s="167" t="s">
        <v>250</v>
      </c>
      <c r="B17" s="168" t="s">
        <v>251</v>
      </c>
      <c r="C17" s="169"/>
      <c r="D17" s="170"/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335000</v>
      </c>
      <c r="D19" s="170">
        <v>44995.55</v>
      </c>
    </row>
    <row r="20" spans="1:4" ht="45" customHeight="1" x14ac:dyDescent="0.25">
      <c r="A20" s="167" t="s">
        <v>256</v>
      </c>
      <c r="B20" s="168" t="s">
        <v>257</v>
      </c>
      <c r="C20" s="169">
        <v>180000</v>
      </c>
      <c r="D20" s="170">
        <v>20019.509999999998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30000</v>
      </c>
      <c r="D27" s="170">
        <v>5900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5844000</v>
      </c>
      <c r="D34" s="166">
        <f>D35+D40+D41</f>
        <v>422912</v>
      </c>
    </row>
    <row r="35" spans="1:4" ht="15" x14ac:dyDescent="0.25">
      <c r="A35" s="176" t="s">
        <v>274</v>
      </c>
      <c r="B35" s="177" t="s">
        <v>275</v>
      </c>
      <c r="C35" s="178">
        <f>C36+C37</f>
        <v>4752000</v>
      </c>
      <c r="D35" s="178">
        <v>247183</v>
      </c>
    </row>
    <row r="36" spans="1:4" ht="15" x14ac:dyDescent="0.25">
      <c r="A36" s="179" t="s">
        <v>276</v>
      </c>
      <c r="B36" s="173"/>
      <c r="C36" s="169">
        <v>4575300</v>
      </c>
      <c r="D36" s="170">
        <v>247183</v>
      </c>
    </row>
    <row r="37" spans="1:4" ht="25.5" customHeight="1" x14ac:dyDescent="0.25">
      <c r="A37" s="179" t="s">
        <v>277</v>
      </c>
      <c r="B37" s="173"/>
      <c r="C37" s="169">
        <v>176700</v>
      </c>
      <c r="D37" s="170" t="s">
        <v>321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59000</v>
      </c>
      <c r="D40" s="170">
        <v>4885</v>
      </c>
    </row>
    <row r="41" spans="1:4" ht="15" x14ac:dyDescent="0.25">
      <c r="A41" s="183" t="s">
        <v>282</v>
      </c>
      <c r="B41" s="168" t="s">
        <v>283</v>
      </c>
      <c r="C41" s="169">
        <v>1033000</v>
      </c>
      <c r="D41" s="170">
        <v>170844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6854000</v>
      </c>
      <c r="D45" s="166">
        <f>D34+D14</f>
        <v>500368.24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23" zoomScaleNormal="130" zoomScaleSheetLayoutView="100" workbookViewId="0">
      <selection activeCell="A27" sqref="A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3" style="32" customWidth="1"/>
    <col min="8" max="9" width="8.5703125" customWidth="1"/>
  </cols>
  <sheetData>
    <row r="3" spans="1:9" ht="12" customHeight="1" x14ac:dyDescent="0.2">
      <c r="A3" s="2" t="s">
        <v>320</v>
      </c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110000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>
        <v>110000</v>
      </c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7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-15677.919999999984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-15677.919999999984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-6854000</v>
      </c>
      <c r="E9" s="268">
        <v>-500368.24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6854000</v>
      </c>
      <c r="E10" s="268">
        <v>484690.32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352347.22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1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792000</v>
      </c>
      <c r="H7" s="212">
        <f>SUM(H8:H9)</f>
        <v>127358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792000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127358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501000</v>
      </c>
      <c r="H10" s="217">
        <f>SUM(H11,H14,H16)</f>
        <v>33224.78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501000</v>
      </c>
      <c r="H11" s="223">
        <f>SUM(H12:H13)</f>
        <v>33224.78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501000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33224.78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241000</v>
      </c>
      <c r="H18" s="228">
        <f>SUM(H19)</f>
        <v>64986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241000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64986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1634000</v>
      </c>
      <c r="H20" s="228">
        <f>SUM(H21)</f>
        <v>92641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1634000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92641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320000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320000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494000</v>
      </c>
      <c r="H32" s="228">
        <f>SUM(H33)</f>
        <v>24512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494000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24512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4308.54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4308.54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1808.54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2500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2670000</v>
      </c>
      <c r="H55" s="228">
        <f>SUM(H56,H58,H65,H68,H74,H86,H93)</f>
        <v>137660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1728000</v>
      </c>
      <c r="H74" s="251">
        <f>SUM(H75:H85)</f>
        <v>113355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107755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20000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5600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322000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122000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200000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517000</v>
      </c>
      <c r="H93" s="223">
        <f>SUM(H94:H101)</f>
        <v>24305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158000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16305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255000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104000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8000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136000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136000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70000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70000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17000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17000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7" customFormat="1" ht="15.75" x14ac:dyDescent="0.25">
      <c r="A134" s="308" t="s">
        <v>70</v>
      </c>
      <c r="B134" s="309"/>
      <c r="C134" s="309"/>
      <c r="D134" s="309"/>
      <c r="E134" s="309"/>
      <c r="F134" s="310"/>
      <c r="G134" s="266">
        <f>аппарат!G134+глава!G134+рез.фонд!G134+вус!G134+ФЗм!G134+благоустр!G134+освещ!G134+культ.суб!G134+культ.дот!G134+молодежь!G134+соц.пом!G134</f>
        <v>6854000</v>
      </c>
      <c r="H134" s="266">
        <f>SUM(H132,H131,H125,H123,H121,H118,H116,H113,H108,H106,H104,H102,H55,H50,H34,H32,H30,H22,H20,H18,H10,H7)</f>
        <v>484690.32000000007</v>
      </c>
      <c r="I134" s="266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77" zoomScaleNormal="130" zoomScaleSheetLayoutView="100" workbookViewId="0">
      <selection activeCell="H79" sqref="H7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6.28515625" customWidth="1"/>
    <col min="9" max="9" width="11.710937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1091000</v>
      </c>
      <c r="H20" s="8">
        <f>SUM(H21)</f>
        <v>47484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1091000</v>
      </c>
      <c r="H21" s="202">
        <v>47484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/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330000</v>
      </c>
      <c r="H32" s="8">
        <f>SUM(H33)</f>
        <v>11625</v>
      </c>
      <c r="I32" s="8"/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330000</v>
      </c>
      <c r="H33" s="202">
        <v>11625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4308.54</v>
      </c>
      <c r="I34" s="14"/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4308.54</v>
      </c>
      <c r="I35" s="72"/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1808.54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2500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9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796000</v>
      </c>
      <c r="H55" s="8">
        <f>SUM(H56,H58,H65,H68,H74,H86,H93)</f>
        <v>73015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404000</v>
      </c>
      <c r="H74" s="65">
        <f>SUM(H75:H85)</f>
        <v>50710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338000</v>
      </c>
      <c r="H75" s="204">
        <v>45110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20000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28000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18000</v>
      </c>
      <c r="H80" s="202">
        <v>5600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80000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277000</v>
      </c>
      <c r="H93" s="9">
        <f>SUM(H94:H101)</f>
        <v>22305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140000</v>
      </c>
      <c r="H96" s="202">
        <v>16305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96000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>
        <v>6000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10000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10000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10000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10000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2306000</v>
      </c>
      <c r="H134" s="9">
        <f>SUM(H132,H131,H125,H123,H121,H118,H116,H113,H108,H106,H104,H102,H55,H50,H34,H32,H30,H22,H20,H18,H10,H7)</f>
        <v>136432.53999999998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5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498000</v>
      </c>
      <c r="H20" s="8">
        <f>SUM(H21)</f>
        <v>41407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498000</v>
      </c>
      <c r="H21" s="202">
        <v>41407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150000</v>
      </c>
      <c r="H32" s="8">
        <f>SUM(H33)</f>
        <v>11752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150000</v>
      </c>
      <c r="H33" s="202">
        <v>11752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648000</v>
      </c>
      <c r="H134" s="9">
        <f>SUM(H132,H131,H125,H123,H121,H118,H116,H113,H108,H106,H104,H102,H55,H50,H34,H32,H30,H22,H20,H18,H10,H7)</f>
        <v>53159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2" sqref="H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45000</v>
      </c>
      <c r="H20" s="8">
        <f>SUM(H21)</f>
        <v>3750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45000</v>
      </c>
      <c r="H21" s="202">
        <v>3750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14000</v>
      </c>
      <c r="H32" s="8">
        <f>SUM(H33)</f>
        <v>1135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14000</v>
      </c>
      <c r="H33" s="202">
        <v>1135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59000</v>
      </c>
      <c r="H134" s="9">
        <f>SUM(H132,H131,H125,H123,H121,H118,H116,H113,H108,H106,H104,H102,H55,H50,H34,H32,H30,H22,H20,H18,H10,H7)</f>
        <v>4885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Пользователь Windows</cp:lastModifiedBy>
  <cp:lastPrinted>2023-07-13T08:57:09Z</cp:lastPrinted>
  <dcterms:created xsi:type="dcterms:W3CDTF">2012-01-22T06:17:30Z</dcterms:created>
  <dcterms:modified xsi:type="dcterms:W3CDTF">2024-03-04T09:18:28Z</dcterms:modified>
</cp:coreProperties>
</file>