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3 год\"/>
    </mc:Choice>
  </mc:AlternateContent>
  <bookViews>
    <workbookView xWindow="480" yWindow="30" windowWidth="15195" windowHeight="11640" tabRatio="815" firstSheet="2" activeTab="2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G134" i="2" l="1"/>
  <c r="D35" i="4" l="1"/>
  <c r="D34" i="4" s="1"/>
  <c r="C35" i="4" l="1"/>
  <c r="C34" i="4" s="1"/>
  <c r="H58" i="13" l="1"/>
  <c r="G92" i="5" l="1"/>
  <c r="G72" i="2"/>
  <c r="I133" i="2"/>
  <c r="I132" i="2" s="1"/>
  <c r="H133" i="2"/>
  <c r="G133" i="2"/>
  <c r="I131" i="2"/>
  <c r="H131" i="2"/>
  <c r="G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H74" i="17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H123" i="5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H34" i="5" l="1"/>
  <c r="G55" i="12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H134" i="5"/>
  <c r="G55" i="2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<sst xmlns="http://schemas.openxmlformats.org/spreadsheetml/2006/main" count="7973" uniqueCount="321">
  <si>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</si>
  <si>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</si>
  <si>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</si>
  <si>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</si>
  <si>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</si>
  <si>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</si>
  <si>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</si>
  <si>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</si>
  <si>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</si>
  <si>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</si>
  <si>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</si>
  <si>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</si>
  <si>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</si>
  <si>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</si>
  <si>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</si>
  <si>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</si>
  <si>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</si>
  <si>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</si>
  <si>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</si>
  <si>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</si>
  <si>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</si>
  <si>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</si>
  <si>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</si>
  <si>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</si>
  <si>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</si>
  <si>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</si>
  <si>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</si>
  <si>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</si>
  <si>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</si>
  <si>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</si>
  <si>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</si>
  <si>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</si>
  <si>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</si>
  <si>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</si>
  <si>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</si>
  <si>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</si>
  <si>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</si>
  <si>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</si>
  <si>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</si>
  <si>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</si>
  <si>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</si>
  <si>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</si>
  <si>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</si>
  <si>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</si>
  <si>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</si>
  <si>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</si>
  <si>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</si>
  <si>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</si>
  <si>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</si>
  <si>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</si>
  <si>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</si>
  <si>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</si>
  <si>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</si>
  <si>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</si>
  <si>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</si>
  <si>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</si>
  <si>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</si>
  <si>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</si>
  <si>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</si>
  <si>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</si>
  <si>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</si>
  <si>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</si>
  <si>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</si>
  <si>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</si>
  <si>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</si>
  <si>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</si>
  <si>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</si>
  <si>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</si>
  <si>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</si>
  <si>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</si>
  <si>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</si>
  <si>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</si>
  <si>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</si>
  <si>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</si>
  <si>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</si>
  <si>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</si>
  <si>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</si>
  <si>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</si>
  <si>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</si>
  <si>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</si>
  <si>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</si>
  <si>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</si>
  <si>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</si>
  <si>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</si>
  <si>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</si>
  <si>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</si>
  <si>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</si>
  <si>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</si>
  <si>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</si>
  <si>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</si>
  <si>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</si>
  <si>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</si>
  <si>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</si>
  <si>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</si>
  <si>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</si>
  <si>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</si>
  <si>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</si>
  <si>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</si>
  <si>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</si>
  <si>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</si>
  <si>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</si>
  <si>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</si>
  <si>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</si>
  <si>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</si>
  <si>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</si>
  <si>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</si>
  <si>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</si>
  <si>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</si>
  <si>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</si>
  <si>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</si>
  <si>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</si>
  <si>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</si>
  <si>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</si>
  <si>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</si>
  <si>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</si>
  <si>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</si>
  <si>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</si>
  <si>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</si>
  <si>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</si>
  <si>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</si>
  <si>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</si>
  <si>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</si>
  <si>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</si>
  <si>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</si>
  <si>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</si>
  <si>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</si>
  <si>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</si>
  <si>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</si>
  <si>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</si>
  <si>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</si>
  <si>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</si>
  <si>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</si>
  <si>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</si>
  <si>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</si>
  <si>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</si>
  <si>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</si>
  <si>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</si>
  <si>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</si>
  <si>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</si>
  <si>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</si>
  <si>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</si>
  <si>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</si>
  <si>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</si>
  <si>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</si>
  <si>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</si>
  <si>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</si>
  <si>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</si>
  <si>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</si>
  <si>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</si>
  <si>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</si>
  <si>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</si>
  <si>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</si>
  <si>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</si>
  <si>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</si>
  <si>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</si>
  <si>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</si>
  <si>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</si>
  <si>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</si>
  <si>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</si>
  <si>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</si>
  <si>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</si>
  <si>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</si>
  <si>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</si>
  <si>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</si>
  <si>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</si>
  <si>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</si>
  <si>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</si>
  <si>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</si>
  <si>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</si>
  <si>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</si>
  <si>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</si>
  <si>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</si>
  <si>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</si>
  <si>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</si>
  <si>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</si>
  <si>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</si>
  <si>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</si>
  <si>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</si>
  <si>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</si>
  <si>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</si>
  <si>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</si>
  <si>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</si>
  <si>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</si>
  <si>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</si>
  <si>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</si>
  <si>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</si>
  <si>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</si>
  <si>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</si>
  <si>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</si>
  <si>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</si>
  <si>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</si>
  <si>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</si>
  <si>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</si>
  <si>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</si>
  <si>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</si>
  <si>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</si>
  <si>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</si>
  <si>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</si>
  <si>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</si>
  <si>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</si>
  <si>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</si>
  <si>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</si>
  <si>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</si>
  <si>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</si>
  <si>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</si>
  <si>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</si>
  <si>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</si>
  <si>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</si>
  <si>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</si>
  <si>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</si>
  <si>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</si>
  <si>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</si>
  <si>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</si>
  <si>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</si>
  <si>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</si>
  <si>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</si>
  <si>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</si>
  <si>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</si>
  <si>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</si>
  <si>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</si>
  <si>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</si>
  <si>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</si>
  <si>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</si>
  <si>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</si>
  <si>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</si>
  <si>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</si>
  <si>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</si>
  <si>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</si>
  <si>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</si>
  <si>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</si>
  <si>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</si>
  <si>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</si>
  <si>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</si>
  <si>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</si>
  <si>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</si>
  <si>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</si>
  <si>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</si>
  <si>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</si>
  <si>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</si>
  <si>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</si>
  <si>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</si>
  <si>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</si>
  <si>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</si>
  <si>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</si>
  <si>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</si>
  <si>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</si>
  <si>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</si>
  <si>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</si>
  <si>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</si>
  <si>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</si>
  <si>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</si>
  <si>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</si>
  <si>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</si>
  <si>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</si>
  <si>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</si>
  <si>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</si>
  <si>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</si>
  <si>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</si>
  <si>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</si>
  <si>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</si>
  <si>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</si>
  <si>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</si>
  <si>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</si>
  <si>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</si>
  <si>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</si>
  <si>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</si>
  <si>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</si>
  <si>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</si>
  <si>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</si>
  <si>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</si>
  <si>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</si>
  <si>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</si>
  <si>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</si>
  <si>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</si>
  <si>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</si>
  <si>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</si>
  <si>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</si>
  <si>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</si>
  <si>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</si>
  <si>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</si>
  <si>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</si>
  <si>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</si>
  <si>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</si>
  <si>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</si>
  <si>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</si>
  <si>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</si>
  <si>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</si>
  <si>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</si>
  <si>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</si>
  <si>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</si>
  <si>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</si>
  <si>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</si>
  <si>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</si>
  <si>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</si>
  <si>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</si>
  <si>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</si>
  <si>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</si>
  <si>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</si>
  <si>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</si>
  <si>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</si>
  <si>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</si>
  <si>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</si>
  <si>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</si>
  <si>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</si>
  <si>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</si>
  <si>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</si>
  <si>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</si>
  <si>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</si>
  <si>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</si>
  <si>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</si>
  <si>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</si>
  <si>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</si>
  <si>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</si>
  <si>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</si>
  <si>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</si>
  <si>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</si>
  <si>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</si>
  <si>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</si>
  <si>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</si>
  <si>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</si>
  <si>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01.03.2023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</si>
</sst>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Border="1"/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71" t="s">
        <v>7</v>
      </c>
      <c r="G1" s="271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72" t="s">
        <v>71</v>
      </c>
      <c r="F3" s="272"/>
      <c r="G3" s="272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72" t="s">
        <v>288</v>
      </c>
      <c r="F5" s="272"/>
      <c r="G5" s="272"/>
    </row>
    <row r="6" spans="1:7" s="10" customFormat="1" ht="15" customHeight="1" x14ac:dyDescent="0.2">
      <c r="B6" s="187"/>
      <c r="C6" s="187"/>
      <c r="D6" s="187"/>
      <c r="E6" s="271" t="s">
        <v>289</v>
      </c>
      <c r="F6" s="271"/>
      <c r="G6" s="271"/>
    </row>
    <row r="7" spans="1:7" s="10" customFormat="1" ht="12.75" x14ac:dyDescent="0.2">
      <c r="A7" s="271"/>
      <c r="B7" s="271"/>
      <c r="C7" s="271"/>
      <c r="D7" s="271"/>
      <c r="E7" s="271"/>
      <c r="F7" s="271"/>
      <c r="G7" s="271"/>
    </row>
    <row r="8" spans="1:7" s="10" customFormat="1" ht="12.75" x14ac:dyDescent="0.2">
      <c r="A8" s="271" t="s">
        <v>92</v>
      </c>
      <c r="B8" s="271"/>
      <c r="C8" s="271"/>
      <c r="D8" s="271"/>
      <c r="E8" s="271"/>
      <c r="F8" s="271"/>
      <c r="G8" s="271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8"/>
      <c r="B11" s="275" t="s">
        <v>82</v>
      </c>
      <c r="C11" s="276"/>
      <c r="D11" s="276"/>
      <c r="E11" s="276"/>
      <c r="F11" s="277"/>
      <c r="G11" s="280" t="s">
        <v>74</v>
      </c>
    </row>
    <row r="12" spans="1:7" s="6" customFormat="1" ht="22.5" x14ac:dyDescent="0.15">
      <c r="A12" s="279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81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82" t="s">
        <v>70</v>
      </c>
      <c r="B140" s="283"/>
      <c r="C140" s="283"/>
      <c r="D140" s="283"/>
      <c r="E140" s="283"/>
      <c r="F140" s="284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4" t="s">
        <v>178</v>
      </c>
      <c r="B142" s="274"/>
      <c r="C142" s="274"/>
      <c r="D142" s="274"/>
      <c r="E142" s="274"/>
      <c r="F142" s="274"/>
      <c r="G142" s="274"/>
    </row>
    <row r="143" spans="1:7" ht="12.75" x14ac:dyDescent="0.2">
      <c r="A143" s="273" t="s">
        <v>126</v>
      </c>
      <c r="B143" s="273"/>
      <c r="C143" s="273"/>
      <c r="D143" s="273"/>
      <c r="E143" s="273"/>
      <c r="F143" s="273"/>
      <c r="G143" s="273"/>
    </row>
  </sheetData>
  <mergeCells count="12">
    <mergeCell ref="A143:G143"/>
    <mergeCell ref="A142:G142"/>
    <mergeCell ref="B11:F11"/>
    <mergeCell ref="A11:A12"/>
    <mergeCell ref="G11:G12"/>
    <mergeCell ref="A140:F140"/>
    <mergeCell ref="A8:G8"/>
    <mergeCell ref="A7:G7"/>
    <mergeCell ref="E6:G6"/>
    <mergeCell ref="F1:G1"/>
    <mergeCell ref="E3:G3"/>
    <mergeCell ref="E5:G5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2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77000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77000</v>
      </c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77000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68" zoomScaleNormal="130" zoomScaleSheetLayoutView="100" workbookViewId="0">
      <selection activeCell="H73" sqref="H7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780000</v>
      </c>
      <c r="H55" s="8">
        <f>SUM(H56,H58,H65,H68,H74,H86,H93)</f>
        <v>31721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645000</v>
      </c>
      <c r="H74" s="65">
        <f>SUM(H75:H85)</f>
        <v>31721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645000</v>
      </c>
      <c r="H75" s="199">
        <v>31721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10000</v>
      </c>
      <c r="H96" s="202"/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56000</v>
      </c>
      <c r="H99" s="202">
        <v>0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69000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780000</v>
      </c>
      <c r="H134" s="9">
        <f>SUM(H132,H131,H125,H123,H121,H118,H116,H113,H108,H106,H104,H102,H55,H50,H34,H32,H30,H22,H20,H18,H10,H7)</f>
        <v>31721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2" zoomScaleNormal="130" zoomScaleSheetLayoutView="100" workbookViewId="0">
      <selection activeCell="H13" sqref="H1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2" t="s">
        <v>313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310000</v>
      </c>
      <c r="H10" s="30">
        <f>SUM(H11,H14,H16)</f>
        <v>159954.6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310000</v>
      </c>
      <c r="H11" s="9">
        <f>SUM(H12:H13)</f>
        <v>159954.6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310000</v>
      </c>
      <c r="H12" s="202">
        <v>159954.6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310000</v>
      </c>
      <c r="H134" s="9">
        <f>SUM(H132,H131,H125,H123,H121,H118,H116,H113,H108,H106,H104,H102,H55,H50,H34,H32,H30,H22,H20,H18,H10,H7)</f>
        <v>159954.6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8" sqref="H1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2.140625" style="32" customWidth="1"/>
    <col min="8" max="8" width="11.42578125" customWidth="1"/>
    <col min="9" max="9" width="1.140625" customWidth="1"/>
  </cols>
  <sheetData>
    <row r="2" spans="1:9" ht="12.75" x14ac:dyDescent="0.2">
      <c r="A2" s="312" t="s">
        <v>315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690000</v>
      </c>
      <c r="H7" s="53">
        <f>SUM(H8:H9)</f>
        <v>100200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690000</v>
      </c>
      <c r="H8" s="262">
        <v>100200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204000</v>
      </c>
      <c r="H18" s="8">
        <f>SUM(H19)</f>
        <v>19841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204000</v>
      </c>
      <c r="H19" s="263">
        <v>19841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894000</v>
      </c>
      <c r="H134" s="9">
        <f>SUM(H132,H131,H125,H123,H121,H118,H116,H113,H108,H106,H104,H102,H55,H50,H34,H32,H30,H22,H20,H18,H10,H7)</f>
        <v>120041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5" zoomScaleNormal="130" zoomScaleSheetLayoutView="100" workbookViewId="0">
      <selection activeCell="H11" sqref="H1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2" t="s">
        <v>316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48000</v>
      </c>
      <c r="H10" s="30">
        <f>SUM(H11,H14,H16)</f>
        <v>5217.7299999999996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48000</v>
      </c>
      <c r="H11" s="9">
        <f>SUM(H12:H13)</f>
        <v>5217.7299999999996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48000</v>
      </c>
      <c r="H12" s="270">
        <v>5217.7299999999996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1127000</v>
      </c>
      <c r="H55" s="8">
        <f>SUM(H56,H58,H65,H68,H74,H86,H93)</f>
        <v>21147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68000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30000</v>
      </c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38000</v>
      </c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681000</v>
      </c>
      <c r="H74" s="65">
        <f>SUM(H75:H85)</f>
        <v>21147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658000</v>
      </c>
      <c r="H75" s="199">
        <v>21147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16000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7000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312000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62000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250000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66000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38000</v>
      </c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28000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60000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60000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10000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10000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1252000</v>
      </c>
      <c r="H134" s="9">
        <f>SUM(H132,H131,H125,H123,H121,H118,H116,H113,H108,H106,H104,H102,H55,H50,H34,H32,H30,H22,H20,H18,H10,H7)</f>
        <v>26364.73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33" sqref="H133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2" t="s">
        <v>317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15000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15000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15000</v>
      </c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v>15000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G108" sqref="G108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G132+G131+G125+G123+G121+G118+G116+G113+G108+G106+G104+G102+G55+G50+G34+G32+G30+G22+G20+G18+G10+G7</f>
        <v>0</v>
      </c>
      <c r="H134" s="9">
        <f>H132+H131+H125+H123+H121+H118+H116+H113+H108+H106+H104+H102+H55+H50+H34+H32+H30+H22+H20+H18+H10+H7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40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7" zoomScaleSheetLayoutView="100" workbookViewId="0">
      <selection activeCell="D29" sqref="D29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6" t="s">
        <v>235</v>
      </c>
      <c r="B1" s="286"/>
      <c r="C1" s="286"/>
      <c r="D1" s="286"/>
    </row>
    <row r="2" spans="1:4" x14ac:dyDescent="0.2">
      <c r="A2" s="287" t="s">
        <v>236</v>
      </c>
      <c r="B2" s="287"/>
      <c r="C2" s="287"/>
      <c r="D2" s="287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5"/>
      <c r="C4" s="285"/>
      <c r="D4" s="285"/>
    </row>
    <row r="5" spans="1:4" ht="14.25" customHeight="1" x14ac:dyDescent="0.25">
      <c r="A5" s="155" t="s">
        <v>287</v>
      </c>
      <c r="B5" s="289" t="s">
        <v>320</v>
      </c>
      <c r="C5" s="290"/>
      <c r="D5" s="290"/>
    </row>
    <row r="6" spans="1:4" x14ac:dyDescent="0.2">
      <c r="A6" s="156" t="s">
        <v>299</v>
      </c>
      <c r="B6" s="287"/>
      <c r="C6" s="287"/>
      <c r="D6" s="287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8" t="s">
        <v>238</v>
      </c>
      <c r="B8" s="288"/>
      <c r="C8" s="288"/>
      <c r="D8" s="288"/>
    </row>
    <row r="9" spans="1:4" x14ac:dyDescent="0.2">
      <c r="A9" s="287"/>
      <c r="B9" s="287"/>
      <c r="C9" s="287"/>
      <c r="D9" s="287"/>
    </row>
    <row r="10" spans="1:4" ht="18" customHeight="1" x14ac:dyDescent="0.25">
      <c r="A10" s="285" t="s">
        <v>239</v>
      </c>
      <c r="B10" s="285"/>
      <c r="C10" s="285"/>
      <c r="D10" s="285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700000</v>
      </c>
      <c r="D14" s="166">
        <f>IF(SUM(D15:D33)=0,"",SUM(D15:D33))</f>
        <v>-121052.94</v>
      </c>
    </row>
    <row r="15" spans="1:4" ht="59.25" customHeight="1" x14ac:dyDescent="0.25">
      <c r="A15" s="167" t="s">
        <v>246</v>
      </c>
      <c r="B15" s="168" t="s">
        <v>247</v>
      </c>
      <c r="C15" s="169">
        <v>180000</v>
      </c>
      <c r="D15" s="170">
        <v>11949.4</v>
      </c>
    </row>
    <row r="16" spans="1:4" ht="30.75" customHeight="1" x14ac:dyDescent="0.25">
      <c r="A16" s="167" t="s">
        <v>248</v>
      </c>
      <c r="B16" s="168" t="s">
        <v>249</v>
      </c>
      <c r="C16" s="169">
        <v>27000</v>
      </c>
      <c r="D16" s="170"/>
    </row>
    <row r="17" spans="1:4" ht="30" x14ac:dyDescent="0.25">
      <c r="A17" s="167" t="s">
        <v>250</v>
      </c>
      <c r="B17" s="168" t="s">
        <v>251</v>
      </c>
      <c r="C17" s="169">
        <v>63000</v>
      </c>
      <c r="D17" s="170">
        <v>0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250000</v>
      </c>
      <c r="D19" s="170">
        <v>-43158.84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-89843.5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/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5247000</v>
      </c>
      <c r="D34" s="166">
        <f>D35+D40+D41+D43</f>
        <v>541065</v>
      </c>
    </row>
    <row r="35" spans="1:4" ht="15" x14ac:dyDescent="0.25">
      <c r="A35" s="176" t="s">
        <v>274</v>
      </c>
      <c r="B35" s="177" t="s">
        <v>275</v>
      </c>
      <c r="C35" s="178">
        <f>C36+C37</f>
        <v>4306000</v>
      </c>
      <c r="D35" s="178">
        <f>D36+D37</f>
        <v>417115</v>
      </c>
    </row>
    <row r="36" spans="1:4" ht="15" x14ac:dyDescent="0.25">
      <c r="A36" s="179" t="s">
        <v>276</v>
      </c>
      <c r="B36" s="173"/>
      <c r="C36" s="169">
        <v>4138200</v>
      </c>
      <c r="D36" s="170">
        <v>417115</v>
      </c>
    </row>
    <row r="37" spans="1:4" ht="25.5" customHeight="1" x14ac:dyDescent="0.25">
      <c r="A37" s="179" t="s">
        <v>277</v>
      </c>
      <c r="B37" s="173"/>
      <c r="C37" s="169">
        <v>167800</v>
      </c>
      <c r="D37" s="170"/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47000</v>
      </c>
      <c r="D40" s="170">
        <v>3910</v>
      </c>
    </row>
    <row r="41" spans="1:4" ht="15" x14ac:dyDescent="0.25">
      <c r="A41" s="183" t="s">
        <v>282</v>
      </c>
      <c r="B41" s="168" t="s">
        <v>283</v>
      </c>
      <c r="C41" s="169">
        <v>894000</v>
      </c>
      <c r="D41" s="170">
        <v>120040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5947000</v>
      </c>
      <c r="D45" s="166">
        <f>D14+D34</f>
        <v>420012.06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zoomScaleSheetLayoutView="100" workbookViewId="0">
      <selection activeCell="E12" sqref="E12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3" t="s">
        <v>196</v>
      </c>
      <c r="B2" s="293"/>
      <c r="C2" s="293"/>
      <c r="D2" s="293"/>
      <c r="E2" s="293"/>
      <c r="F2" s="293"/>
      <c r="G2" s="293"/>
    </row>
    <row r="3" spans="1:7" s="130" customFormat="1" ht="42" customHeight="1" x14ac:dyDescent="0.2">
      <c r="A3" s="298" t="s">
        <v>197</v>
      </c>
      <c r="B3" s="296" t="s">
        <v>198</v>
      </c>
      <c r="C3" s="294" t="s">
        <v>199</v>
      </c>
      <c r="D3" s="294" t="s">
        <v>200</v>
      </c>
      <c r="E3" s="127"/>
      <c r="F3" s="128"/>
      <c r="G3" s="129"/>
    </row>
    <row r="4" spans="1:7" s="130" customFormat="1" ht="42" customHeight="1" x14ac:dyDescent="0.2">
      <c r="A4" s="299"/>
      <c r="B4" s="297"/>
      <c r="C4" s="295"/>
      <c r="D4" s="295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78952.37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78952.37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-5947000</v>
      </c>
      <c r="E9" s="269">
        <v>-420012.06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5947000</v>
      </c>
      <c r="E10" s="269">
        <v>498964.43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142305.65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1" t="s">
        <v>301</v>
      </c>
      <c r="C21" s="291"/>
    </row>
    <row r="22" spans="1:17" x14ac:dyDescent="0.2">
      <c r="A22" s="153" t="s">
        <v>228</v>
      </c>
      <c r="B22" s="292" t="s">
        <v>229</v>
      </c>
      <c r="C22" s="29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1" t="s">
        <v>302</v>
      </c>
      <c r="C24" s="291"/>
    </row>
    <row r="25" spans="1:17" x14ac:dyDescent="0.2">
      <c r="A25" s="153" t="s">
        <v>231</v>
      </c>
      <c r="B25" s="292" t="s">
        <v>229</v>
      </c>
      <c r="C25" s="292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G135" sqref="G135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690000</v>
      </c>
      <c r="H7" s="212">
        <f>SUM(H8:H9)</f>
        <v>100200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690000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100200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358000</v>
      </c>
      <c r="H10" s="217">
        <f>SUM(H11,H14,H16)</f>
        <v>165172.33000000002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358000</v>
      </c>
      <c r="H11" s="223">
        <f>SUM(H12:H13)</f>
        <v>165172.33000000002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358000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165172.33000000002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204000</v>
      </c>
      <c r="H18" s="228">
        <f>SUM(H19)</f>
        <v>19841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204000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19841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1396000</v>
      </c>
      <c r="H20" s="228">
        <f>SUM(H21)</f>
        <v>98774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1396000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98774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422000</v>
      </c>
      <c r="H32" s="228">
        <f>SUM(H33)</f>
        <v>26790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422000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26790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62000</v>
      </c>
      <c r="H34" s="240">
        <f>SUM(H35,H38,H40,H43,H46,H48)</f>
        <v>2975.1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62000</v>
      </c>
      <c r="H35" s="243">
        <f>SUM(H36:H37)</f>
        <v>2975.1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16000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1000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46000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1975.1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0</v>
      </c>
      <c r="H40" s="243">
        <f>SUM(H41:H42)</f>
        <v>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0</v>
      </c>
      <c r="H43" s="243">
        <f>SUM(H44:H45)</f>
        <v>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2600000</v>
      </c>
      <c r="H55" s="228">
        <f>SUM(H56,H58,H65,H68,H74,H86,H93)</f>
        <v>85212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88000</v>
      </c>
      <c r="H58" s="251">
        <f>SUM(H59:H64)</f>
        <v>0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50000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38000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0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15000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15000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1714000</v>
      </c>
      <c r="H74" s="251">
        <f>SUM(H75:H85)</f>
        <v>79615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1634000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74015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15000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41000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24000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5600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382000</v>
      </c>
      <c r="H86" s="251">
        <f>SUM(H87:H92)</f>
        <v>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112000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20000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250000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401000</v>
      </c>
      <c r="H93" s="223">
        <f>SUM(H94:H101)</f>
        <v>5597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113000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5597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140000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0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148000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0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77000</v>
      </c>
      <c r="H104" s="223">
        <f>SUM(H105)</f>
        <v>0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77000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0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67000</v>
      </c>
      <c r="H121" s="223">
        <f>SUM(H122)</f>
        <v>0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67000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0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17000</v>
      </c>
      <c r="H123" s="235">
        <f>SUM(H124)</f>
        <v>0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17000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0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14000</v>
      </c>
      <c r="H125" s="235">
        <f>SUM(H126:H130)</f>
        <v>0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14000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0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f>SUM(аппарат!G131,глава!G131,рез.фонд!G131,вус!G131,ФЗр!G131,ФЗм!G131,скважины!G131,благоустр!G131,освещ!G131,культ.дот!G131,ЖКХ!G131,молодежь!G131,соц.пом!G131,луч.поселение!G131,перепись!G131,днд!G131,архитектор!G131,проф.нарк!G131,резерв1!G131,резерв2!G131,резерв3!G131,резерв4!G131,резерв5!G131,резерв6!G131,резерв7!G131,резерв8!G131,резерв9!G131,культ.суб!G131)</f>
        <v>50000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9" t="s">
        <v>70</v>
      </c>
      <c r="B134" s="310"/>
      <c r="C134" s="310"/>
      <c r="D134" s="310"/>
      <c r="E134" s="310"/>
      <c r="F134" s="311"/>
      <c r="G134" s="267">
        <f>аппарат!G134+глава!G134+рез.фонд!G134+вус!G134+ФЗм!G134+благоустр!G134+освещ!G134+культ.суб!G134+культ.дот!G134+молодежь!G134</f>
        <v>5947000</v>
      </c>
      <c r="H134" s="267">
        <f>SUM(H132,H131,H125,H123,H121,H118,H116,H113,H108,H106,H104,H102,H55,H50,H34,H32,H30,H22,H20,H18,H10,H7)</f>
        <v>498964.43000000005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99" sqref="H9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2" t="s">
        <v>303</v>
      </c>
      <c r="B2" s="313"/>
      <c r="C2" s="313"/>
      <c r="D2" s="313"/>
      <c r="E2" s="313"/>
      <c r="F2" s="313"/>
      <c r="G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913000</v>
      </c>
      <c r="H20" s="8">
        <f>SUM(H21)</f>
        <v>59537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913000</v>
      </c>
      <c r="H21" s="202">
        <v>59537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276000</v>
      </c>
      <c r="H32" s="8">
        <f>SUM(H33)</f>
        <v>15697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276000</v>
      </c>
      <c r="H33" s="202">
        <v>15697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62000</v>
      </c>
      <c r="H34" s="264">
        <f>H35+H40+H43</f>
        <v>2975.1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62000</v>
      </c>
      <c r="H35" s="72">
        <f>SUM(H36:H37)</f>
        <v>2975.1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16000</v>
      </c>
      <c r="H36" s="204">
        <v>1000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46000</v>
      </c>
      <c r="H37" s="204">
        <v>1975.1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/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32344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20000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>
        <v>20000</v>
      </c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15000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15000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373000</v>
      </c>
      <c r="H74" s="65">
        <f>SUM(H75:H85)</f>
        <v>26747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316000</v>
      </c>
      <c r="H75" s="199">
        <v>21147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15000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25000</v>
      </c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17000</v>
      </c>
      <c r="H80" s="202">
        <v>5600</v>
      </c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70000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>
        <v>50000</v>
      </c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20000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190000</v>
      </c>
      <c r="H93" s="9">
        <f>SUM(H94:H101)</f>
        <v>5597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103000</v>
      </c>
      <c r="H96" s="202">
        <v>5597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46000</v>
      </c>
      <c r="H99" s="202"/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41000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7000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7000</v>
      </c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7000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7000</v>
      </c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7000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7000</v>
      </c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1940000</v>
      </c>
      <c r="H134" s="9">
        <f>SUM(H132,H131,H125,H123,H121,H118,H116,H113,H108,H106,H104,H102,H55,H50,H34,H32,H30,H22,H20,H18,H10,H7)</f>
        <v>110553.1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5" sqref="H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2" t="s">
        <v>304</v>
      </c>
      <c r="B2" s="313"/>
      <c r="C2" s="313"/>
      <c r="D2" s="313"/>
      <c r="E2" s="313"/>
      <c r="F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447000</v>
      </c>
      <c r="H20" s="8">
        <f>SUM(H21)</f>
        <v>36237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447000</v>
      </c>
      <c r="H21" s="202">
        <v>36237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135000</v>
      </c>
      <c r="H32" s="8">
        <f>SUM(H33)</f>
        <v>10183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135000</v>
      </c>
      <c r="H33" s="202">
        <v>10183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582000</v>
      </c>
      <c r="H134" s="9">
        <f>SUM(H132,H131,H125,H123,H121,H118,H116,H113,H108,H106,H104,H102,H55,H50,H34,H32,H30,H22,H20,H18,H10,H7)</f>
        <v>46420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G130" sqref="G13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2" t="s">
        <v>305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50000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50000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36" sqref="H3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2" t="s">
        <v>312</v>
      </c>
      <c r="B2" s="313"/>
      <c r="C2" s="313"/>
      <c r="D2" s="313"/>
      <c r="E2" s="313"/>
      <c r="F2" s="313"/>
      <c r="G2" s="313"/>
      <c r="H2" s="313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36000</v>
      </c>
      <c r="H20" s="8">
        <f>SUM(H21)</f>
        <v>3000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36000</v>
      </c>
      <c r="H21" s="202">
        <v>3000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11000</v>
      </c>
      <c r="H32" s="8">
        <f>SUM(H33)</f>
        <v>910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11000</v>
      </c>
      <c r="H33" s="202">
        <v>910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47000</v>
      </c>
      <c r="H134" s="9">
        <f>SUM(H132,H131,H125,H123,H121,H118,H116,H113,H108,H106,H104,H102,H55,H50,H34,H32,H30,H22,H20,H18,H10,H7)</f>
        <v>3910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5" t="s">
        <v>296</v>
      </c>
      <c r="B5" s="302" t="s">
        <v>82</v>
      </c>
      <c r="C5" s="303"/>
      <c r="D5" s="303"/>
      <c r="E5" s="303"/>
      <c r="F5" s="304"/>
      <c r="G5" s="307" t="s">
        <v>232</v>
      </c>
      <c r="H5" s="300" t="s">
        <v>233</v>
      </c>
      <c r="I5" s="300" t="s">
        <v>234</v>
      </c>
    </row>
    <row r="6" spans="1:9" s="6" customFormat="1" ht="55.9" customHeight="1" x14ac:dyDescent="0.15">
      <c r="A6" s="306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8"/>
      <c r="H6" s="301"/>
      <c r="I6" s="301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4" t="s">
        <v>70</v>
      </c>
      <c r="B134" s="315"/>
      <c r="C134" s="315"/>
      <c r="D134" s="315"/>
      <c r="E134" s="315"/>
      <c r="F134" s="316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4" t="s">
        <v>178</v>
      </c>
      <c r="B136" s="274"/>
      <c r="C136" s="274"/>
      <c r="D136" s="274"/>
      <c r="E136" s="274"/>
      <c r="F136" s="274"/>
      <c r="G136" s="274"/>
    </row>
    <row r="137" spans="1:9" ht="12.75" x14ac:dyDescent="0.2">
      <c r="A137" s="273" t="s">
        <v>126</v>
      </c>
      <c r="B137" s="273"/>
      <c r="C137" s="273"/>
      <c r="D137" s="273"/>
      <c r="E137" s="273"/>
      <c r="F137" s="273"/>
      <c r="G137" s="273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2021-05-11T10:02:27Z</cp:lastPrinted>
  <dcterms:created xsi:type="dcterms:W3CDTF">2012-01-22T06:17:30Z</dcterms:created>
  <dcterms:modified xsi:type="dcterms:W3CDTF">2023-03-03T10:25:55Z</dcterms:modified>
</cp:coreProperties>
</file>