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2год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134" i="5" l="1"/>
  <c r="H34" i="5"/>
  <c r="D35" i="4" l="1"/>
  <c r="D34" i="4" s="1"/>
  <c r="C34" i="4" l="1"/>
  <c r="C35" i="4"/>
  <c r="H58" i="13" l="1"/>
  <c r="G92" i="5" l="1"/>
  <c r="G72" i="2"/>
  <c r="I133" i="2"/>
  <c r="I132" i="2" s="1"/>
  <c r="H133" i="2"/>
  <c r="G133" i="2"/>
  <c r="I131" i="2"/>
  <c r="H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G55" i="12" l="1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<sst xmlns="http://schemas.openxmlformats.org/spreadsheetml/2006/main" count="7973" uniqueCount="321">
  <si>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</si>
  <si>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</si>
  <si>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</si>
  <si>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</si>
  <si>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</si>
  <si>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</si>
  <si>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</si>
  <si>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</si>
  <si>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</si>
  <si>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</si>
  <si>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</si>
  <si>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</si>
  <si>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</si>
  <si>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</si>
  <si>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</si>
  <si>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</si>
  <si>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</si>
  <si>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</si>
  <si>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</si>
  <si>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</si>
  <si>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</si>
  <si>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</si>
  <si>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</si>
  <si>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</si>
  <si>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</si>
  <si>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</si>
  <si>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</si>
  <si>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</si>
  <si>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</si>
  <si>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</si>
  <si>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</si>
  <si>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</si>
  <si>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</si>
  <si>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</si>
  <si>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</si>
  <si>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</si>
  <si>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</si>
  <si>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</si>
  <si>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</si>
  <si>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</si>
  <si>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</si>
  <si>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</si>
  <si>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</si>
  <si>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</si>
  <si>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</si>
  <si>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</si>
  <si>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</si>
  <si>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</si>
  <si>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</si>
  <si>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</si>
  <si>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</si>
  <si>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</si>
  <si>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</si>
  <si>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</si>
  <si>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</si>
  <si>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</si>
  <si>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</si>
  <si>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</si>
  <si>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</si>
  <si>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</si>
  <si>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</si>
  <si>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</si>
  <si>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</si>
  <si>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</si>
  <si>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</si>
  <si>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</si>
  <si>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</si>
  <si>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</si>
  <si>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</si>
  <si>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</si>
  <si>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</si>
  <si>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</si>
  <si>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</si>
  <si>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</si>
  <si>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</si>
  <si>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</si>
  <si>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</si>
  <si>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</si>
  <si>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</si>
  <si>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</si>
  <si>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</si>
  <si>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</si>
  <si>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</si>
  <si>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</si>
  <si>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</si>
  <si>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</si>
  <si>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</si>
  <si>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</si>
  <si>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</si>
  <si>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</si>
  <si>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</si>
  <si>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</si>
  <si>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</si>
  <si>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</si>
  <si>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</si>
  <si>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</si>
  <si>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</si>
  <si>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</si>
  <si>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</si>
  <si>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</si>
  <si>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</si>
  <si>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</si>
  <si>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</si>
  <si>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</si>
  <si>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</si>
  <si>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</si>
  <si>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</si>
  <si>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</si>
  <si>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</si>
  <si>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</si>
  <si>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</si>
  <si>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</si>
  <si>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</si>
  <si>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</si>
  <si>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</si>
  <si>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</si>
  <si>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</si>
  <si>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</si>
  <si>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</si>
  <si>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</si>
  <si>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</si>
  <si>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</si>
  <si>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</si>
  <si>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</si>
  <si>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</si>
  <si>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</si>
  <si>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</si>
  <si>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</si>
  <si>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</si>
  <si>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</si>
  <si>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</si>
  <si>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</si>
  <si>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</si>
  <si>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</si>
  <si>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</si>
  <si>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</si>
  <si>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</si>
  <si>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</si>
  <si>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</si>
  <si>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</si>
  <si>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</si>
  <si>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</si>
  <si>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</si>
  <si>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</si>
  <si>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</si>
  <si>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</si>
  <si>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</si>
  <si>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</si>
  <si>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</si>
  <si>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</si>
  <si>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</si>
  <si>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</si>
  <si>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</si>
  <si>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</si>
  <si>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</si>
  <si>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</si>
  <si>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</si>
  <si>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</si>
  <si>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</si>
  <si>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</si>
  <si>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</si>
  <si>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</si>
  <si>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</si>
  <si>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</si>
  <si>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</si>
  <si>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</si>
  <si>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</si>
  <si>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</si>
  <si>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</si>
  <si>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</si>
  <si>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</si>
  <si>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</si>
  <si>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</si>
  <si>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</si>
  <si>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</si>
  <si>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</si>
  <si>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</si>
  <si>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</si>
  <si>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</si>
  <si>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</si>
  <si>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</si>
  <si>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</si>
  <si>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</si>
  <si>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</si>
  <si>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</si>
  <si>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</si>
  <si>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</si>
  <si>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</si>
  <si>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</si>
  <si>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</si>
  <si>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</si>
  <si>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</si>
  <si>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</si>
  <si>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</si>
  <si>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</si>
  <si>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</si>
  <si>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</si>
  <si>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</si>
  <si>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</si>
  <si>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</si>
  <si>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</si>
  <si>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</si>
  <si>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</si>
  <si>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</si>
  <si>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</si>
  <si>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</si>
  <si>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</si>
  <si>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</si>
  <si>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</si>
  <si>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</si>
  <si>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</si>
  <si>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</si>
  <si>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</si>
  <si>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</si>
  <si>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</si>
  <si>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</si>
  <si>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</si>
  <si>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</si>
  <si>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</si>
  <si>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</si>
  <si>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</si>
  <si>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</si>
  <si>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</si>
  <si>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</si>
  <si>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</si>
  <si>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</si>
  <si>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</si>
  <si>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</si>
  <si>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</si>
  <si>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</si>
  <si>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</si>
  <si>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</si>
  <si>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</si>
  <si>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</si>
  <si>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</si>
  <si>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</si>
  <si>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</si>
  <si>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</si>
  <si>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</si>
  <si>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</si>
  <si>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</si>
  <si>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</si>
  <si>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</si>
  <si>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</si>
  <si>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</si>
  <si>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</si>
  <si>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</si>
  <si>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</si>
  <si>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</si>
  <si>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</si>
  <si>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</si>
  <si>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</si>
  <si>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</si>
  <si>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</si>
  <si>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</si>
  <si>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</si>
  <si>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</si>
  <si>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</si>
  <si>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</si>
  <si>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</si>
  <si>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</si>
  <si>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</si>
  <si>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</si>
  <si>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</si>
  <si>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</si>
  <si>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</si>
  <si>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</si>
  <si>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</si>
  <si>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</si>
  <si>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</si>
  <si>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</si>
  <si>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</si>
  <si>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</si>
  <si>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</si>
  <si>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</si>
  <si>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</si>
  <si>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</si>
  <si>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</si>
  <si>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</si>
  <si>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</si>
  <si>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</si>
  <si>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</si>
  <si>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</si>
  <si>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</si>
  <si>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</si>
  <si>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</si>
  <si>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</si>
  <si>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</si>
  <si>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</si>
  <si>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</si>
  <si>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</si>
  <si>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</si>
  <si>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</si>
  <si>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</si>
  <si>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</si>
  <si>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</si>
  <si>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</si>
  <si>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</si>
  <si>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</si>
  <si>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</si>
  <si>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</si>
  <si>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</si>
  <si>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</si>
  <si>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</si>
  <si>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</si>
  <si>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</si>
  <si>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</si>
  <si>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</si>
  <si>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</si>
  <si>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</si>
  <si>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</si>
  <si>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</si>
  <si>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</si>
  <si>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</si>
  <si>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</si>
  <si>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</si>
  <si>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</si>
  <si>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</si>
  <si>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</si>
  <si>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</si>
  <si>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01.12.2022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</si>
</sst>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288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289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BreakPreview" topLeftCell="A40" zoomScaleSheetLayoutView="100" workbookViewId="0">
      <selection activeCell="D38" sqref="D38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320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428929.26000000007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117235.07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>
        <v>87013.77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123524.72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83855.7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17300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3951500</v>
      </c>
      <c r="D34" s="166">
        <f>D35+D40+D41+D43</f>
        <v>3273249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>
        <f>D36+D37</f>
        <v>2435231</v>
      </c>
    </row>
    <row r="36" spans="1:4" ht="15" x14ac:dyDescent="0.25">
      <c r="A36" s="179" t="s">
        <v>276</v>
      </c>
      <c r="B36" s="173"/>
      <c r="C36" s="169">
        <v>2959700</v>
      </c>
      <c r="D36" s="170">
        <v>2303231</v>
      </c>
    </row>
    <row r="37" spans="1:4" ht="25.5" customHeight="1" x14ac:dyDescent="0.25">
      <c r="A37" s="179" t="s">
        <v>277</v>
      </c>
      <c r="B37" s="173"/>
      <c r="C37" s="169">
        <v>144300</v>
      </c>
      <c r="D37" s="170">
        <v>132000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37500</v>
      </c>
      <c r="D40" s="170">
        <v>28830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809188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4591500</v>
      </c>
      <c r="D45" s="166">
        <f>D14+D34</f>
        <v>3702178.2600000002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SheetLayoutView="100" workbookViewId="0">
      <selection activeCell="E11" sqref="E11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-185815.91999999993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-185815.91999999993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-4591500</v>
      </c>
      <c r="E9" s="269">
        <v>-3702178.26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4591500</v>
      </c>
      <c r="E10" s="269">
        <v>3516362.34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407073.93999999994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G130" sqref="G130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668375</v>
      </c>
      <c r="H7" s="212">
        <f>SUM(H8:H9)</f>
        <v>625675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668375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625675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183489.72999999998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183489.72999999998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183489.72999999998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202625</v>
      </c>
      <c r="H18" s="228">
        <f>SUM(H19)</f>
        <v>183513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202625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183513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1222000</v>
      </c>
      <c r="H20" s="228">
        <f>SUM(H21)</f>
        <v>950917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950917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370500</v>
      </c>
      <c r="H32" s="228">
        <f>SUM(H33)</f>
        <v>283083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370500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283083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79000</v>
      </c>
      <c r="H34" s="240">
        <f>SUM(H35,H38,H40,H43,H46,H48)</f>
        <v>32767.09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17567.09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8467.09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9100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5600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5600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25000</v>
      </c>
      <c r="H43" s="243">
        <f>SUM(H44:H45)</f>
        <v>9600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10000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9600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1715000</v>
      </c>
      <c r="H55" s="228">
        <f>SUM(H56,H58,H65,H68,H74,H86,H93)</f>
        <v>1099403.1600000001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11214.16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11214.16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1016000</v>
      </c>
      <c r="H74" s="251">
        <f>SUM(H75:H85)</f>
        <v>836514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997000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833514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3000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6000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340000</v>
      </c>
      <c r="H86" s="251">
        <f>SUM(H87:H92)</f>
        <v>50000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340000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50000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321000</v>
      </c>
      <c r="H93" s="223">
        <f>SUM(H94:H101)</f>
        <v>201675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73699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86000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51804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142000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76172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94000</v>
      </c>
      <c r="H104" s="223">
        <f>SUM(H105)</f>
        <v>85573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94000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85573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58000</v>
      </c>
      <c r="H121" s="223">
        <f>SUM(H122)</f>
        <v>59268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58000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59268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6000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6000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17000</v>
      </c>
      <c r="H125" s="235">
        <f>SUM(H126:H130)</f>
        <v>8248.36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17000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8248.36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v>15000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4657500</v>
      </c>
      <c r="H134" s="267">
        <f>SUM(H132,H131,H125,H123,H121,H118,H116,H113,H108,H106,H104,H102,H55,H50,H34,H32,H30,H22,H20,H18,H10,H7)</f>
        <v>3516362.3400000003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35" sqref="H13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586024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586024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175782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>
        <v>175782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79000</v>
      </c>
      <c r="H34" s="264">
        <f>H35+H40+H43</f>
        <v>32767.09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17567.09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8467.09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9100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>
        <v>5600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>
        <v>5600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25000</v>
      </c>
      <c r="H43" s="72">
        <f>SUM(H44:H45)</f>
        <v>9600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10000</v>
      </c>
      <c r="H44" s="204">
        <v>9600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301000</v>
      </c>
      <c r="H55" s="8">
        <f>SUM(H56,H58,H65,H68,H74,H86,H93)</f>
        <v>222862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163000</v>
      </c>
      <c r="H74" s="65">
        <f>SUM(H75:H85)</f>
        <v>114421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150000</v>
      </c>
      <c r="H75" s="204">
        <v>111421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6000</v>
      </c>
      <c r="H79" s="202">
        <v>3000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135000</v>
      </c>
      <c r="H93" s="9">
        <f>SUM(H94:H101)</f>
        <v>108441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69155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20000</v>
      </c>
      <c r="H99" s="202">
        <v>12056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>
        <v>27230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11000</v>
      </c>
      <c r="H125" s="15">
        <f>SUM(H126:H130)</f>
        <v>6591.97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11000</v>
      </c>
      <c r="H126" s="202">
        <v>6591.97</v>
      </c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1432000</v>
      </c>
      <c r="H134" s="9">
        <f>H20+H32+H34+H55+H123+H125</f>
        <v>1028452.0599999999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22" sqref="H2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342843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>
        <v>342843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100521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>
        <v>100521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443364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132" sqref="G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28000</v>
      </c>
      <c r="H20" s="8">
        <f>SUM(H21)</f>
        <v>22050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28000</v>
      </c>
      <c r="H21" s="202">
        <v>22050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9500</v>
      </c>
      <c r="H32" s="8">
        <f>SUM(H33)</f>
        <v>6780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9500</v>
      </c>
      <c r="H33" s="202">
        <v>6780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37500</v>
      </c>
      <c r="H134" s="9">
        <f>SUM(H132,H131,H125,H123,H121,H118,H116,H113,H108,H106,H104,H102,H55,H50,H34,H32,H30,H22,H20,H18,H10,H7)</f>
        <v>28830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01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55573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>
        <v>55573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02" sqref="H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489599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437000</v>
      </c>
      <c r="H74" s="65">
        <f>SUM(H75:H85)</f>
        <v>416865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437000</v>
      </c>
      <c r="H75" s="199">
        <v>416865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80000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72734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4544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29248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>
        <v>38942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489599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9" zoomScaleNormal="130" zoomScaleSheetLayoutView="100" workbookViewId="0">
      <selection activeCell="H12" sqref="H1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154714.35999999999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154714.35999999999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>
        <v>154714.35999999999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80238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80238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80238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234952.36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9" zoomScaleNormal="130" zoomScaleSheetLayoutView="100" workbookViewId="0">
      <selection activeCell="H19" sqref="H1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85546875" style="32" customWidth="1"/>
    <col min="8" max="8" width="12.7109375" customWidth="1"/>
    <col min="9" max="9" width="1.14062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668375</v>
      </c>
      <c r="H7" s="53">
        <f>SUM(H8:H9)</f>
        <v>625675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668375</v>
      </c>
      <c r="H8" s="262">
        <v>625675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202625</v>
      </c>
      <c r="H18" s="8">
        <f>SUM(H19)</f>
        <v>183513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202625</v>
      </c>
      <c r="H19" s="263">
        <v>183513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871000</v>
      </c>
      <c r="H134" s="9">
        <f>SUM(H132,H131,H125,H123,H121,H118,H116,H113,H108,H106,H104,H102,H55,H50,H34,H32,H30,H22,H20,H18,H10,H7)</f>
        <v>809188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2" sqref="H1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28775.37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28775.37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63">
        <v>28775.37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303704.16000000003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11214.16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>
        <v>11214.16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313000</v>
      </c>
      <c r="H74" s="65">
        <f>SUM(H75:H85)</f>
        <v>221990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>
        <v>221990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6000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50000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>
        <v>50000</v>
      </c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60000</v>
      </c>
      <c r="H93" s="9">
        <f>SUM(H94:H101)</f>
        <v>20500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30000</v>
      </c>
      <c r="H99" s="202">
        <v>10500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>
        <v>10000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59268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59268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6000</v>
      </c>
      <c r="H125" s="15">
        <f>SUM(H126:H130)</f>
        <v>1656.39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6000</v>
      </c>
      <c r="H126" s="202">
        <v>1656.39</v>
      </c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777000</v>
      </c>
      <c r="H134" s="9">
        <f>SUM(H132,H131,H125,H123,H121,H118,H116,H113,H108,H106,H104,H102,H55,H50,H34,H32,H30,H22,H20,H18,H10,H7)</f>
        <v>393403.92000000004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01" sqref="H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3000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3000</v>
      </c>
      <c r="H74" s="65">
        <v>3000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</v>
      </c>
      <c r="H75" s="204">
        <v>3000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7000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7000</v>
      </c>
      <c r="H101" s="203">
        <v>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10000</v>
      </c>
      <c r="H134" s="9">
        <f>SUM(H132,H131,H125,H123,H121,H118,H116,H113,H108,H106,H104,H102,H55,H50,H34,H32,H30,H22,H20,H18,H10,H7)</f>
        <v>3000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30000</v>
      </c>
      <c r="H104" s="9">
        <f>SUM(H105)</f>
        <v>30000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30000</v>
      </c>
      <c r="H105" s="202">
        <v>30000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30000</v>
      </c>
      <c r="H134" s="9">
        <f>H132+H131+H125+H123+H121+H118+H116+H113+H108+H106+H104+H102+H55+H50+H34+H32+H30+H22+H20+H18+H10+H7</f>
        <v>30000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2022-12-02T13:29:55Z</cp:lastPrinted>
  <dcterms:created xsi:type="dcterms:W3CDTF">2012-01-22T06:17:30Z</dcterms:created>
  <dcterms:modified xsi:type="dcterms:W3CDTF">2022-12-02T13:32:19Z</dcterms:modified>
</cp:coreProperties>
</file>