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17.03.2022\Отчеты 2020-22гг\2022год\"/>
    </mc:Choice>
  </mc:AlternateContent>
  <bookViews>
    <workbookView xWindow="480" yWindow="30" windowWidth="15195" windowHeight="11640" tabRatio="815" firstSheet="2" activeTab="3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культ.суб!$A$1:$H$137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D35" i="4" l="1"/>
  <c r="D34" i="4" s="1"/>
  <c r="C34" i="4" l="1"/>
  <c r="C35" i="4"/>
  <c r="H58" i="13" l="1"/>
  <c r="G92" i="5" l="1"/>
  <c r="G72" i="2"/>
  <c r="I133" i="2"/>
  <c r="I132" i="2" s="1"/>
  <c r="H133" i="2"/>
  <c r="G133" i="2"/>
  <c r="I131" i="2"/>
  <c r="H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H34" i="5" s="1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G55" i="12" l="1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G134" i="2" s="1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<sst xmlns="http://schemas.openxmlformats.org/spreadsheetml/2006/main" count="7973" uniqueCount="321">
  <si>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</si>
  <si>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</si>
  <si>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</si>
  <si>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</si>
  <si>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</si>
  <si>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</si>
  <si>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</si>
  <si>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</si>
  <si>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</si>
  <si>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</si>
  <si>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</si>
  <si>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</si>
  <si>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</si>
  <si>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</si>
  <si>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</si>
  <si>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</si>
  <si>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</si>
  <si>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</si>
  <si>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</si>
  <si>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</si>
  <si>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</si>
  <si>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</si>
  <si>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</si>
  <si>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</si>
  <si>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</si>
  <si>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</si>
  <si>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</si>
  <si>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</si>
  <si>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</si>
  <si>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</si>
  <si>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</si>
  <si>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</si>
  <si>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</si>
  <si>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</si>
  <si>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</si>
  <si>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</si>
  <si>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</si>
  <si>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</si>
  <si>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</si>
  <si>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</si>
  <si>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</si>
  <si>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</si>
  <si>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</si>
  <si>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</si>
  <si>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</si>
  <si>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</si>
  <si>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</si>
  <si>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</si>
  <si>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</si>
  <si>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</si>
  <si>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</si>
  <si>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</si>
  <si>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</si>
  <si>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</si>
  <si>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</si>
  <si>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</si>
  <si>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</si>
  <si>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</si>
  <si>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</si>
  <si>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</si>
  <si>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</si>
  <si>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</si>
  <si>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</si>
  <si>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</si>
  <si>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</si>
  <si>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</si>
  <si>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</si>
  <si>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</si>
  <si>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</si>
  <si>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</si>
  <si>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</si>
  <si>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</si>
  <si>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</si>
  <si>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</si>
  <si>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</si>
  <si>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</si>
  <si>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</si>
  <si>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</si>
  <si>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</si>
  <si>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</si>
  <si>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</si>
  <si>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</si>
  <si>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</si>
  <si>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</si>
  <si>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</si>
  <si>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</si>
  <si>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</si>
  <si>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</si>
  <si>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</si>
  <si>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</si>
  <si>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</si>
  <si>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</si>
  <si>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</si>
  <si>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</si>
  <si>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</si>
  <si>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</si>
  <si>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</si>
  <si>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</si>
  <si>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</si>
  <si>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</si>
  <si>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</si>
  <si>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</si>
  <si>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</si>
  <si>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</si>
  <si>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</si>
  <si>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</si>
  <si>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</si>
  <si>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</si>
  <si>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</si>
  <si>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</si>
  <si>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</si>
  <si>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</si>
  <si>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</si>
  <si>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</si>
  <si>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</si>
  <si>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</si>
  <si>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</si>
  <si>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</si>
  <si>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</si>
  <si>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</si>
  <si>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</si>
  <si>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</si>
  <si>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</si>
  <si>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</si>
  <si>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</si>
  <si>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</si>
  <si>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</si>
  <si>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</si>
  <si>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</si>
  <si>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</si>
  <si>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</si>
  <si>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</si>
  <si>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</si>
  <si>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</si>
  <si>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</si>
  <si>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</si>
  <si>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</si>
  <si>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</si>
  <si>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</si>
  <si>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</si>
  <si>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</si>
  <si>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</si>
  <si>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</si>
  <si>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</si>
  <si>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</si>
  <si>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</si>
  <si>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</si>
  <si>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</si>
  <si>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</si>
  <si>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</si>
  <si>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</si>
  <si>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</si>
  <si>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</si>
  <si>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</si>
  <si>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</si>
  <si>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</si>
  <si>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</si>
  <si>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</si>
  <si>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</si>
  <si>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</si>
  <si>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</si>
  <si>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</si>
  <si>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</si>
  <si>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</si>
  <si>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</si>
  <si>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</si>
  <si>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</si>
  <si>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</si>
  <si>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</si>
  <si>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</si>
  <si>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</si>
  <si>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</si>
  <si>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</si>
  <si>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</si>
  <si>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</si>
  <si>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</si>
  <si>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</si>
  <si>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</si>
  <si>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</si>
  <si>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</si>
  <si>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</si>
  <si>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</si>
  <si>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</si>
  <si>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</si>
  <si>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</si>
  <si>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</si>
  <si>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</si>
  <si>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</si>
  <si>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</si>
  <si>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</si>
  <si>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</si>
  <si>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</si>
  <si>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</si>
  <si>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</si>
  <si>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</si>
  <si>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</si>
  <si>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</si>
  <si>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</si>
  <si>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</si>
  <si>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</si>
  <si>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</si>
  <si>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</si>
  <si>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</si>
  <si>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</si>
  <si>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</si>
  <si>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</si>
  <si>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</si>
  <si>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</si>
  <si>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</si>
  <si>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</si>
  <si>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</si>
  <si>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</si>
  <si>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</si>
  <si>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</si>
  <si>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</si>
  <si>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</si>
  <si>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</si>
  <si>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</si>
  <si>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</si>
  <si>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</si>
  <si>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</si>
  <si>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</si>
  <si>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</si>
  <si>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</si>
  <si>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</si>
  <si>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</si>
  <si>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</si>
  <si>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</si>
  <si>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</si>
  <si>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</si>
  <si>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</si>
  <si>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</si>
  <si>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</si>
  <si>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</si>
  <si>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</si>
  <si>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</si>
  <si>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</si>
  <si>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</si>
  <si>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</si>
  <si>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</si>
  <si>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</si>
  <si>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</si>
  <si>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</si>
  <si>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</si>
  <si>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</si>
  <si>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</si>
  <si>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</si>
  <si>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</si>
  <si>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</si>
  <si>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</si>
  <si>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</si>
  <si>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</si>
  <si>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</si>
  <si>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</si>
  <si>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</si>
  <si>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</si>
  <si>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</si>
  <si>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</si>
  <si>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</si>
  <si>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</si>
  <si>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</si>
  <si>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</si>
  <si>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</si>
  <si>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</si>
  <si>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</si>
  <si>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</si>
  <si>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</si>
  <si>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</si>
  <si>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</si>
  <si>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</si>
  <si>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</si>
  <si>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</si>
  <si>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</si>
  <si>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</si>
  <si>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</si>
  <si>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</si>
  <si>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</si>
  <si>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</si>
  <si>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</si>
  <si>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</si>
  <si>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</si>
  <si>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</si>
  <si>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</si>
  <si>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</si>
  <si>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</si>
  <si>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</si>
  <si>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</si>
  <si>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</si>
  <si>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</si>
  <si>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</si>
  <si>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</si>
  <si>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</si>
  <si>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</si>
  <si>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</si>
  <si>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</si>
  <si>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</si>
  <si>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</si>
  <si>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</si>
  <si>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</si>
  <si>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</si>
  <si>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</si>
  <si>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</si>
  <si>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</si>
  <si>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</si>
  <si>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</si>
  <si>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</si>
  <si>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</si>
  <si>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</si>
  <si>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</si>
  <si>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</si>
  <si>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</si>
  <si>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</si>
  <si>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</si>
  <si>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</si>
  <si>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</si>
  <si>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</si>
  <si>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</si>
  <si>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</si>
  <si>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</si>
  <si>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</si>
  <si>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отчет на 01.10.2022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</si>
</sst>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2" t="s">
        <v>7</v>
      </c>
      <c r="G1" s="282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3" t="s">
        <v>71</v>
      </c>
      <c r="F3" s="283"/>
      <c r="G3" s="283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3" t="s">
        <v>288</v>
      </c>
      <c r="F5" s="283"/>
      <c r="G5" s="283"/>
    </row>
    <row r="6" spans="1:7" s="10" customFormat="1" ht="15" customHeight="1" x14ac:dyDescent="0.2">
      <c r="B6" s="187"/>
      <c r="C6" s="187"/>
      <c r="D6" s="187"/>
      <c r="E6" s="282" t="s">
        <v>289</v>
      </c>
      <c r="F6" s="282"/>
      <c r="G6" s="282"/>
    </row>
    <row r="7" spans="1:7" s="10" customFormat="1" ht="12.75" x14ac:dyDescent="0.2">
      <c r="A7" s="282"/>
      <c r="B7" s="282"/>
      <c r="C7" s="282"/>
      <c r="D7" s="282"/>
      <c r="E7" s="282"/>
      <c r="F7" s="282"/>
      <c r="G7" s="282"/>
    </row>
    <row r="8" spans="1:7" s="10" customFormat="1" ht="12.75" x14ac:dyDescent="0.2">
      <c r="A8" s="282" t="s">
        <v>92</v>
      </c>
      <c r="B8" s="282"/>
      <c r="C8" s="282"/>
      <c r="D8" s="282"/>
      <c r="E8" s="282"/>
      <c r="F8" s="282"/>
      <c r="G8" s="282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5"/>
      <c r="B11" s="272" t="s">
        <v>82</v>
      </c>
      <c r="C11" s="273"/>
      <c r="D11" s="273"/>
      <c r="E11" s="273"/>
      <c r="F11" s="274"/>
      <c r="G11" s="277" t="s">
        <v>74</v>
      </c>
    </row>
    <row r="12" spans="1:7" s="6" customFormat="1" ht="22.5" x14ac:dyDescent="0.15">
      <c r="A12" s="276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8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79" t="s">
        <v>70</v>
      </c>
      <c r="B140" s="280"/>
      <c r="C140" s="280"/>
      <c r="D140" s="280"/>
      <c r="E140" s="280"/>
      <c r="F140" s="281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1" t="s">
        <v>178</v>
      </c>
      <c r="B142" s="271"/>
      <c r="C142" s="271"/>
      <c r="D142" s="271"/>
      <c r="E142" s="271"/>
      <c r="F142" s="271"/>
      <c r="G142" s="271"/>
    </row>
    <row r="143" spans="1:7" ht="12.75" x14ac:dyDescent="0.2">
      <c r="A143" s="270" t="s">
        <v>126</v>
      </c>
      <c r="B143" s="270"/>
      <c r="C143" s="270"/>
      <c r="D143" s="270"/>
      <c r="E143" s="270"/>
      <c r="F143" s="270"/>
      <c r="G143" s="270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1" zoomScaleSheetLayoutView="100" workbookViewId="0">
      <selection activeCell="D16" sqref="D16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5" t="s">
        <v>235</v>
      </c>
      <c r="B1" s="285"/>
      <c r="C1" s="285"/>
      <c r="D1" s="285"/>
    </row>
    <row r="2" spans="1:4" x14ac:dyDescent="0.2">
      <c r="A2" s="286" t="s">
        <v>236</v>
      </c>
      <c r="B2" s="286"/>
      <c r="C2" s="286"/>
      <c r="D2" s="28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4"/>
      <c r="C4" s="284"/>
      <c r="D4" s="284"/>
    </row>
    <row r="5" spans="1:4" ht="14.25" customHeight="1" x14ac:dyDescent="0.25">
      <c r="A5" s="155" t="s">
        <v>287</v>
      </c>
      <c r="B5" s="288" t="s">
        <v>320</v>
      </c>
      <c r="C5" s="289"/>
      <c r="D5" s="289"/>
    </row>
    <row r="6" spans="1:4" x14ac:dyDescent="0.2">
      <c r="A6" s="156" t="s">
        <v>299</v>
      </c>
      <c r="B6" s="286"/>
      <c r="C6" s="286"/>
      <c r="D6" s="28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7" t="s">
        <v>238</v>
      </c>
      <c r="B8" s="287"/>
      <c r="C8" s="287"/>
      <c r="D8" s="287"/>
    </row>
    <row r="9" spans="1:4" x14ac:dyDescent="0.2">
      <c r="A9" s="286"/>
      <c r="B9" s="286"/>
      <c r="C9" s="286"/>
      <c r="D9" s="286"/>
    </row>
    <row r="10" spans="1:4" ht="18" customHeight="1" x14ac:dyDescent="0.25">
      <c r="A10" s="284" t="s">
        <v>239</v>
      </c>
      <c r="B10" s="284"/>
      <c r="C10" s="284"/>
      <c r="D10" s="28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221258.02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640000</v>
      </c>
      <c r="D14" s="166">
        <f>IF(SUM(D15:D33)=0,"",SUM(D15:D33))</f>
        <v>330751.39</v>
      </c>
    </row>
    <row r="15" spans="1:4" ht="59.25" customHeight="1" x14ac:dyDescent="0.25">
      <c r="A15" s="167" t="s">
        <v>246</v>
      </c>
      <c r="B15" s="168" t="s">
        <v>247</v>
      </c>
      <c r="C15" s="169">
        <v>170000</v>
      </c>
      <c r="D15" s="170">
        <v>103851.37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>
        <v>30000</v>
      </c>
      <c r="D17" s="170">
        <v>67013.77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260000</v>
      </c>
      <c r="D19" s="170">
        <v>78741.11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63845.14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17300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3951500</v>
      </c>
      <c r="D34" s="166">
        <f>D35+D40+D41+D43</f>
        <v>2926596</v>
      </c>
    </row>
    <row r="35" spans="1:4" ht="15" x14ac:dyDescent="0.25">
      <c r="A35" s="176" t="s">
        <v>274</v>
      </c>
      <c r="B35" s="177" t="s">
        <v>275</v>
      </c>
      <c r="C35" s="178">
        <f>C36+C37</f>
        <v>3104000</v>
      </c>
      <c r="D35" s="178">
        <f>D36+D37</f>
        <v>2165609</v>
      </c>
    </row>
    <row r="36" spans="1:4" ht="15" x14ac:dyDescent="0.25">
      <c r="A36" s="179" t="s">
        <v>276</v>
      </c>
      <c r="B36" s="173"/>
      <c r="C36" s="169">
        <v>2959700</v>
      </c>
      <c r="D36" s="170">
        <v>2045609</v>
      </c>
    </row>
    <row r="37" spans="1:4" ht="25.5" customHeight="1" x14ac:dyDescent="0.25">
      <c r="A37" s="179" t="s">
        <v>277</v>
      </c>
      <c r="B37" s="173"/>
      <c r="C37" s="169">
        <v>144300</v>
      </c>
      <c r="D37" s="170">
        <v>120000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37500</v>
      </c>
      <c r="D40" s="170">
        <v>28830</v>
      </c>
    </row>
    <row r="41" spans="1:4" ht="15" x14ac:dyDescent="0.25">
      <c r="A41" s="183" t="s">
        <v>282</v>
      </c>
      <c r="B41" s="168" t="s">
        <v>283</v>
      </c>
      <c r="C41" s="169">
        <v>810000</v>
      </c>
      <c r="D41" s="170">
        <v>732157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4591500</v>
      </c>
      <c r="D45" s="166">
        <f>D14+D34</f>
        <v>3257347.39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SheetLayoutView="100" workbookViewId="0">
      <selection activeCell="E11" sqref="E11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2" t="s">
        <v>196</v>
      </c>
      <c r="B2" s="292"/>
      <c r="C2" s="292"/>
      <c r="D2" s="292"/>
      <c r="E2" s="292"/>
      <c r="F2" s="292"/>
      <c r="G2" s="292"/>
    </row>
    <row r="3" spans="1:7" s="130" customFormat="1" ht="42" customHeight="1" x14ac:dyDescent="0.2">
      <c r="A3" s="297" t="s">
        <v>197</v>
      </c>
      <c r="B3" s="295" t="s">
        <v>198</v>
      </c>
      <c r="C3" s="293" t="s">
        <v>199</v>
      </c>
      <c r="D3" s="293" t="s">
        <v>200</v>
      </c>
      <c r="E3" s="127"/>
      <c r="F3" s="128"/>
      <c r="G3" s="129"/>
    </row>
    <row r="4" spans="1:7" s="130" customFormat="1" ht="42" customHeight="1" x14ac:dyDescent="0.2">
      <c r="A4" s="298"/>
      <c r="B4" s="296"/>
      <c r="C4" s="294"/>
      <c r="D4" s="294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-155886.70000000019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-155886.70000000019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-4591500</v>
      </c>
      <c r="E9" s="269">
        <v>-3257347.39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4591500</v>
      </c>
      <c r="E10" s="269">
        <v>3101460.69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377144.7200000002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0" t="s">
        <v>301</v>
      </c>
      <c r="C21" s="290"/>
    </row>
    <row r="22" spans="1:17" x14ac:dyDescent="0.2">
      <c r="A22" s="153" t="s">
        <v>228</v>
      </c>
      <c r="B22" s="291" t="s">
        <v>229</v>
      </c>
      <c r="C22" s="29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0" t="s">
        <v>302</v>
      </c>
      <c r="C24" s="290"/>
    </row>
    <row r="25" spans="1:17" x14ac:dyDescent="0.2">
      <c r="A25" s="153" t="s">
        <v>231</v>
      </c>
      <c r="B25" s="291" t="s">
        <v>229</v>
      </c>
      <c r="C25" s="291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tabSelected="1" view="pageBreakPreview" topLeftCell="A125" zoomScaleNormal="130" zoomScaleSheetLayoutView="100" workbookViewId="0">
      <selection activeCell="G130" sqref="G130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621000</v>
      </c>
      <c r="H7" s="212">
        <f>SUM(H8:H9)</f>
        <v>566975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621000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566975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210000</v>
      </c>
      <c r="H10" s="217">
        <f>SUM(H11,H14,H16)</f>
        <v>162014.57999999999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210000</v>
      </c>
      <c r="H11" s="223">
        <f>SUM(H12:H13)</f>
        <v>162014.57999999999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210000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162014.57999999999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189000</v>
      </c>
      <c r="H18" s="228">
        <f>SUM(H19)</f>
        <v>165182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189000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165182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1222000</v>
      </c>
      <c r="H20" s="228">
        <f>SUM(H21)</f>
        <v>829872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1222000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829872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370500</v>
      </c>
      <c r="H32" s="228">
        <f>SUM(H33)</f>
        <v>245924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370500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245924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79000</v>
      </c>
      <c r="H34" s="240">
        <f>SUM(H35,H38,H40,H43,H46,H48)</f>
        <v>29767.09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17567.09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8467.09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9100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8000</v>
      </c>
      <c r="H40" s="243">
        <f>SUM(H41:H42)</f>
        <v>5600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8000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5600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25000</v>
      </c>
      <c r="H43" s="243">
        <f>SUM(H44:H45)</f>
        <v>6600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10000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6600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1715000</v>
      </c>
      <c r="H55" s="228">
        <f>SUM(H56,H58,H65,H68,H74,H86,H93)</f>
        <v>968967.66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35000</v>
      </c>
      <c r="H58" s="251">
        <f>SUM(H59:H64)</f>
        <v>10193.66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10193.66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1016000</v>
      </c>
      <c r="H74" s="251">
        <f>SUM(H75:H85)</f>
        <v>766888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997000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763888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6000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3000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6000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340000</v>
      </c>
      <c r="H86" s="251">
        <f>SUM(H87:H92)</f>
        <v>50000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340000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50000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321000</v>
      </c>
      <c r="H93" s="223">
        <f>SUM(H94:H101)</f>
        <v>141886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68102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86000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31804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142000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41980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89000</v>
      </c>
      <c r="H104" s="223">
        <f>SUM(H105)</f>
        <v>80573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89000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80573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58000</v>
      </c>
      <c r="H121" s="223">
        <f>SUM(H122)</f>
        <v>39512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58000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39512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6000</v>
      </c>
      <c r="H123" s="235">
        <f>SUM(H124)</f>
        <v>4425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6000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4425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17000</v>
      </c>
      <c r="H125" s="235">
        <f>SUM(H126:H130)</f>
        <v>8248.36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17000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8248.36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v>15000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8" t="s">
        <v>70</v>
      </c>
      <c r="B134" s="309"/>
      <c r="C134" s="309"/>
      <c r="D134" s="309"/>
      <c r="E134" s="309"/>
      <c r="F134" s="310"/>
      <c r="G134" s="267">
        <f>SUM(G132,G131,G125,G123,G121,G118,G116,G113,G108,G106,G104,G102,G55,G50,G34,G32,G30,G22,G20,G18,G10,G7)</f>
        <v>4591500</v>
      </c>
      <c r="H134" s="267">
        <f>SUM(H132,H131,H125,H123,H121,H118,H116,H113,H108,H106,H104,H102,H55,H50,H34,H32,H30,H22,H20,H18,H10,H7)</f>
        <v>3101460.6900000004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19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0.140625" customWidth="1"/>
  </cols>
  <sheetData>
    <row r="2" spans="1:9" ht="12.75" x14ac:dyDescent="0.2">
      <c r="A2" s="311" t="s">
        <v>303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795000</v>
      </c>
      <c r="H20" s="8">
        <f>SUM(H21)</f>
        <v>496373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795000</v>
      </c>
      <c r="H21" s="202">
        <v>496373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240000</v>
      </c>
      <c r="H32" s="8">
        <f>SUM(H33)</f>
        <v>148104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240000</v>
      </c>
      <c r="H33" s="202">
        <v>148104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79000</v>
      </c>
      <c r="H34" s="264">
        <f>H35+H43+H40</f>
        <v>29767.09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17567.09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8467.09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9100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8000</v>
      </c>
      <c r="H40" s="72">
        <v>5600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8000</v>
      </c>
      <c r="H42" s="204">
        <v>5600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25000</v>
      </c>
      <c r="H43" s="72">
        <f>SUM(H44:H45)</f>
        <v>6600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10000</v>
      </c>
      <c r="H44" s="204">
        <v>6600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301000</v>
      </c>
      <c r="H55" s="8">
        <f>SUM(H56,H58,H65,H68,H74,H86,H93)</f>
        <v>197372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163000</v>
      </c>
      <c r="H74" s="65">
        <f>SUM(H75:H85)</f>
        <v>94528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150000</v>
      </c>
      <c r="H75" s="204">
        <v>91528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6000</v>
      </c>
      <c r="H79" s="202">
        <v>3000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135000</v>
      </c>
      <c r="H93" s="9">
        <f>SUM(H94:H101)</f>
        <v>102844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63558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20000</v>
      </c>
      <c r="H99" s="202">
        <v>12056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30000</v>
      </c>
      <c r="H101" s="202">
        <v>27230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4425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>
        <v>4425</v>
      </c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11000</v>
      </c>
      <c r="H125" s="15">
        <f>SUM(H126:H130)</f>
        <v>6591.97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11000</v>
      </c>
      <c r="H126" s="202">
        <v>6591.97</v>
      </c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1432000</v>
      </c>
      <c r="H134" s="9">
        <f>SUM(H132,H131,H125,H123,H121,H118,H116,H113,H108,H106,H104,H102,H55,H50,H34,H32,H30,H22,H20,H18,H10,H7)</f>
        <v>882633.06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30" sqref="H3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304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399000</v>
      </c>
      <c r="H20" s="8">
        <f>SUM(H21)</f>
        <v>311449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399000</v>
      </c>
      <c r="H21" s="202">
        <v>311449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121000</v>
      </c>
      <c r="H32" s="8">
        <f>SUM(H33)</f>
        <v>91040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121000</v>
      </c>
      <c r="H33" s="202">
        <v>91040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520000</v>
      </c>
      <c r="H134" s="9">
        <f>SUM(H132,H131,H125,H123,H121,H118,H116,H113,H108,H106,H104,H102,H55,H50,H34,H32,H30,H22,H20,H18,H10,H7)</f>
        <v>402489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G130" sqref="G13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305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25000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1" t="s">
        <v>312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28000</v>
      </c>
      <c r="H20" s="8">
        <f>SUM(H21)</f>
        <v>22050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28000</v>
      </c>
      <c r="H21" s="202">
        <v>22050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9500</v>
      </c>
      <c r="H32" s="8">
        <f>SUM(H33)</f>
        <v>6780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9500</v>
      </c>
      <c r="H33" s="202">
        <v>6780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37500</v>
      </c>
      <c r="H134" s="9">
        <f>SUM(H132,H131,H125,H123,H121,H118,H116,H113,H108,H106,H104,H102,H55,H50,H34,H32,H30,H22,H20,H18,H10,H7)</f>
        <v>28830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01" zoomScaleNormal="130" zoomScaleSheetLayoutView="100" workbookViewId="0">
      <selection activeCell="H106" sqref="H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0.5703125" customWidth="1"/>
  </cols>
  <sheetData>
    <row r="2" spans="1:9" ht="12.75" x14ac:dyDescent="0.2">
      <c r="A2" s="311" t="s">
        <v>311</v>
      </c>
      <c r="B2" s="312"/>
      <c r="C2" s="312"/>
      <c r="D2" s="312"/>
      <c r="E2" s="312"/>
      <c r="F2" s="312"/>
      <c r="G2" s="312"/>
      <c r="H2" s="312"/>
      <c r="I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64000</v>
      </c>
      <c r="H104" s="9">
        <f>SUM(H105)</f>
        <v>55573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64000</v>
      </c>
      <c r="H105" s="202">
        <v>55573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64000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44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626000</v>
      </c>
      <c r="H55" s="8">
        <f>SUM(H56,H58,H65,H68,H74,H86,H93)</f>
        <v>405567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437000</v>
      </c>
      <c r="H74" s="65">
        <f>SUM(H75:H85)</f>
        <v>387025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437000</v>
      </c>
      <c r="H75" s="199">
        <v>387025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80000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80000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109000</v>
      </c>
      <c r="H93" s="9">
        <f>SUM(H94:H101)</f>
        <v>18542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>
        <v>4544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>
        <v>9248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65000</v>
      </c>
      <c r="H101" s="202">
        <v>4750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626000</v>
      </c>
      <c r="H134" s="9">
        <f>SUM(H132,H131,H125,H123,H121,H118,H116,H113,H108,H106,H104,H102,H55,H50,H34,H32,H30,H22,H20,H18,H10,H7)</f>
        <v>405567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5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1" t="s">
        <v>313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165000</v>
      </c>
      <c r="H10" s="30">
        <f>SUM(H11,H14,H16)</f>
        <v>136503.93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165000</v>
      </c>
      <c r="H11" s="9">
        <f>SUM(H12:H13)</f>
        <v>136503.93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165000</v>
      </c>
      <c r="H12" s="202">
        <v>136503.93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80238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80238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80238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265000</v>
      </c>
      <c r="H134" s="9">
        <f>SUM(H132,H131,H125,H123,H121,H118,H116,H113,H108,H106,H104,H102,H55,H50,H34,H32,H30,H22,H20,H18,H10,H7)</f>
        <v>216741.93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2" zoomScaleNormal="130" zoomScaleSheetLayoutView="100" workbookViewId="0">
      <selection activeCell="H20" sqref="H2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85546875" style="32" customWidth="1"/>
    <col min="8" max="8" width="12.7109375" customWidth="1"/>
    <col min="9" max="9" width="1.140625" customWidth="1"/>
  </cols>
  <sheetData>
    <row r="2" spans="1:9" ht="12.75" x14ac:dyDescent="0.2">
      <c r="A2" s="311" t="s">
        <v>315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621000</v>
      </c>
      <c r="H7" s="53">
        <f>SUM(H8:H9)</f>
        <v>566975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621000</v>
      </c>
      <c r="H8" s="262">
        <v>566975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189000</v>
      </c>
      <c r="H18" s="8">
        <f>SUM(H19)</f>
        <v>165182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189000</v>
      </c>
      <c r="H19" s="263">
        <v>165182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810000</v>
      </c>
      <c r="H134" s="9">
        <f>SUM(H132,H131,H125,H123,H121,H118,H116,H113,H108,H106,H104,H102,H55,H50,H34,H32,H30,H22,H20,H18,H10,H7)</f>
        <v>732157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2" zoomScaleNormal="130" zoomScaleSheetLayoutView="100" workbookViewId="0">
      <selection activeCell="H63" sqref="H6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0.42578125" customWidth="1"/>
  </cols>
  <sheetData>
    <row r="2" spans="1:9" ht="12.75" x14ac:dyDescent="0.2">
      <c r="A2" s="311" t="s">
        <v>316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45000</v>
      </c>
      <c r="H10" s="30">
        <f>SUM(H11,H14,H16)</f>
        <v>25510.65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45000</v>
      </c>
      <c r="H11" s="9">
        <f>SUM(H12:H13)</f>
        <v>25510.65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45000</v>
      </c>
      <c r="H12" s="263">
        <v>25510.65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282790.66000000003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35000</v>
      </c>
      <c r="H58" s="65">
        <f>SUM(H59:H64)</f>
        <v>10193.66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35000</v>
      </c>
      <c r="H64" s="202">
        <v>10193.66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313000</v>
      </c>
      <c r="H74" s="65">
        <f>SUM(H75:H85)</f>
        <v>202097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307000</v>
      </c>
      <c r="H75" s="199">
        <v>202097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6000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260000</v>
      </c>
      <c r="H86" s="65">
        <f>SUM(H87:H92)</f>
        <v>50000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260000</v>
      </c>
      <c r="H92" s="202">
        <v>50000</v>
      </c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60000</v>
      </c>
      <c r="H93" s="9">
        <f>SUM(H94:H101)</f>
        <v>20500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30000</v>
      </c>
      <c r="H99" s="202">
        <v>10500</v>
      </c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30000</v>
      </c>
      <c r="H101" s="202">
        <v>10000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39512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39512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6000</v>
      </c>
      <c r="H125" s="15">
        <f>SUM(H126:H130)</f>
        <v>1656.39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6000</v>
      </c>
      <c r="H126" s="202">
        <v>1656.39</v>
      </c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777000</v>
      </c>
      <c r="H134" s="9">
        <f>SUM(H132,H131,H125,H123,H121,H118,H116,H113,H108,H106,H104,H102,H55,H50,H34,H32,H30,H22,H20,H18,H10,H7)</f>
        <v>349469.70000000007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01" sqref="H10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1" t="s">
        <v>317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3000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3000</v>
      </c>
      <c r="H74" s="65">
        <v>3000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3000</v>
      </c>
      <c r="H75" s="204">
        <v>3000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7000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7000</v>
      </c>
      <c r="H101" s="203">
        <v>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v>10000</v>
      </c>
      <c r="H134" s="9">
        <f>SUM(H132,H131,H125,H123,H121,H118,H116,H113,H108,H106,H104,H102,H55,H50,H34,H32,H30,H22,H20,H18,H10,H7)</f>
        <v>3000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04" zoomScaleNormal="130" zoomScaleSheetLayoutView="100" workbookViewId="0">
      <selection activeCell="H107" sqref="H10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25000</v>
      </c>
      <c r="H104" s="9">
        <f>SUM(H105)</f>
        <v>25000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25000</v>
      </c>
      <c r="H105" s="202">
        <v>25000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G132+G131+G125+G123+G121+G118+G116+G113+G108+G106+G104+G102+G55+G50+G34+G32+G30+G22+G20+G18+G10+G7</f>
        <v>25000</v>
      </c>
      <c r="H134" s="9">
        <f>H132+H131+H125+H123+H121+H118+H116+H113+H108+H106+H104+H102+H55+H50+H34+H32+H30+H22+H20+H18+H10+H7</f>
        <v>25000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2022-11-02T08:24:04Z</dcterms:modified>
</cp:coreProperties>
</file>