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2год\"/>
    </mc:Choice>
  </mc:AlternateContent>
  <bookViews>
    <workbookView xWindow="480" yWindow="30" windowWidth="15195" windowHeight="11640" tabRatio="815" activeTab="1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D34" i="4" s="1"/>
  <c r="C34" i="4" l="1"/>
  <c r="C35" i="4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G134" i="2" s="1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<sst xmlns="http://schemas.openxmlformats.org/spreadsheetml/2006/main" count="7973" uniqueCount="321">
  <si>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</si>
  <si>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</si>
  <si>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</si>
  <si>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</si>
  <si>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</si>
  <si>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</si>
  <si>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</si>
  <si>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</si>
  <si>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</si>
  <si>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</si>
  <si>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</si>
  <si>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</si>
  <si>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</si>
  <si>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</si>
  <si>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</si>
  <si>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</si>
  <si>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</si>
  <si>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</si>
  <si>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</si>
  <si>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</si>
  <si>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</si>
  <si>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</si>
  <si>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</si>
  <si>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</si>
  <si>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</si>
  <si>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</si>
  <si>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</si>
  <si>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</si>
  <si>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</si>
  <si>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</si>
  <si>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</si>
  <si>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</si>
  <si>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</si>
  <si>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</si>
  <si>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</si>
  <si>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</si>
  <si>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</si>
  <si>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</si>
  <si>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</si>
  <si>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</si>
  <si>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</si>
  <si>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</si>
  <si>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</si>
  <si>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</si>
  <si>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</si>
  <si>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</si>
  <si>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</si>
  <si>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</si>
  <si>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</si>
  <si>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</si>
  <si>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</si>
  <si>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</si>
  <si>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</si>
  <si>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</si>
  <si>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</si>
  <si>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</si>
  <si>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</si>
  <si>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</si>
  <si>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</si>
  <si>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</si>
  <si>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</si>
  <si>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</si>
  <si>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</si>
  <si>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</si>
  <si>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</si>
  <si>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</si>
  <si>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</si>
  <si>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</si>
  <si>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</si>
  <si>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</si>
  <si>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</si>
  <si>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</si>
  <si>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</si>
  <si>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</si>
  <si>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</si>
  <si>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</si>
  <si>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</si>
  <si>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</si>
  <si>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</si>
  <si>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</si>
  <si>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</si>
  <si>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</si>
  <si>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</si>
  <si>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</si>
  <si>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</si>
  <si>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</si>
  <si>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</si>
  <si>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</si>
  <si>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</si>
  <si>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</si>
  <si>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</si>
  <si>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</si>
  <si>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</si>
  <si>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</si>
  <si>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</si>
  <si>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</si>
  <si>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</si>
  <si>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</si>
  <si>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</si>
  <si>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</si>
  <si>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</si>
  <si>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</si>
  <si>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</si>
  <si>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</si>
  <si>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</si>
  <si>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</si>
  <si>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</si>
  <si>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</si>
  <si>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</si>
  <si>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</si>
  <si>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</si>
  <si>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</si>
  <si>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</si>
  <si>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</si>
  <si>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</si>
  <si>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</si>
  <si>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</si>
  <si>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</si>
  <si>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</si>
  <si>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</si>
  <si>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</si>
  <si>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</si>
  <si>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</si>
  <si>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</si>
  <si>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</si>
  <si>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</si>
  <si>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</si>
  <si>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</si>
  <si>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</si>
  <si>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</si>
  <si>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</si>
  <si>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</si>
  <si>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</si>
  <si>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</si>
  <si>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</si>
  <si>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</si>
  <si>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</si>
  <si>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</si>
  <si>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</si>
  <si>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</si>
  <si>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</si>
  <si>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</si>
  <si>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</si>
  <si>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</si>
  <si>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</si>
  <si>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</si>
  <si>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</si>
  <si>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</si>
  <si>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</si>
  <si>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</si>
  <si>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</si>
  <si>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</si>
  <si>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</si>
  <si>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</si>
  <si>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</si>
  <si>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</si>
  <si>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</si>
  <si>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</si>
  <si>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</si>
  <si>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</si>
  <si>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</si>
  <si>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</si>
  <si>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</si>
  <si>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</si>
  <si>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</si>
  <si>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</si>
  <si>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</si>
  <si>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</si>
  <si>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</si>
  <si>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</si>
  <si>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</si>
  <si>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</si>
  <si>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</si>
  <si>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</si>
  <si>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</si>
  <si>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</si>
  <si>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</si>
  <si>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</si>
  <si>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</si>
  <si>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</si>
  <si>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</si>
  <si>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</si>
  <si>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</si>
  <si>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</si>
  <si>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</si>
  <si>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</si>
  <si>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</si>
  <si>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</si>
  <si>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</si>
  <si>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</si>
  <si>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</si>
  <si>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</si>
  <si>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</si>
  <si>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</si>
  <si>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</si>
  <si>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</si>
  <si>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</si>
  <si>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</si>
  <si>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</si>
  <si>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</si>
  <si>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</si>
  <si>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</si>
  <si>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</si>
  <si>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</si>
  <si>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</si>
  <si>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</si>
  <si>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</si>
  <si>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</si>
  <si>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</si>
  <si>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</si>
  <si>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</si>
  <si>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</si>
  <si>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</si>
  <si>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</si>
  <si>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</si>
  <si>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</si>
  <si>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</si>
  <si>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</si>
  <si>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</si>
  <si>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</si>
  <si>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</si>
  <si>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</si>
  <si>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</si>
  <si>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</si>
  <si>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</si>
  <si>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</si>
  <si>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</si>
  <si>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</si>
  <si>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</si>
  <si>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</si>
  <si>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</si>
  <si>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</si>
  <si>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</si>
  <si>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</si>
  <si>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</si>
  <si>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</si>
  <si>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</si>
  <si>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</si>
  <si>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</si>
  <si>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</si>
  <si>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</si>
  <si>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</si>
  <si>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</si>
  <si>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</si>
  <si>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</si>
  <si>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</si>
  <si>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</si>
  <si>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</si>
  <si>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</si>
  <si>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</si>
  <si>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</si>
  <si>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</si>
  <si>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</si>
  <si>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</si>
  <si>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</si>
  <si>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</si>
  <si>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</si>
  <si>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</si>
  <si>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</si>
  <si>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</si>
  <si>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</si>
  <si>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</si>
  <si>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</si>
  <si>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</si>
  <si>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</si>
  <si>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</si>
  <si>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</si>
  <si>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</si>
  <si>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</si>
  <si>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</si>
  <si>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</si>
  <si>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</si>
  <si>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</si>
  <si>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</si>
  <si>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</si>
  <si>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</si>
  <si>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</si>
  <si>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</si>
  <si>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</si>
  <si>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</si>
  <si>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</si>
  <si>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</si>
  <si>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</si>
  <si>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</si>
  <si>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</si>
  <si>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</si>
  <si>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</si>
  <si>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</si>
  <si>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</si>
  <si>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</si>
  <si>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</si>
  <si>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</si>
  <si>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</si>
  <si>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</si>
  <si>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</si>
  <si>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</si>
  <si>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</si>
  <si>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</si>
  <si>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</si>
  <si>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</si>
  <si>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</si>
  <si>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</si>
  <si>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</si>
  <si>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</si>
  <si>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</si>
  <si>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</si>
  <si>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</si>
  <si>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</si>
  <si>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</si>
  <si>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</si>
  <si>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</si>
  <si>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</si>
  <si>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</si>
  <si>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</si>
  <si>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</si>
  <si>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</si>
  <si>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</si>
  <si>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</si>
  <si>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</si>
  <si>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>отчет на 01.06.2022 год.</t>
  </si>
  <si>
    <t xml:space="preserve">                                     Резервный  фонд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</si>
</sst>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71" t="s">
        <v>7</v>
      </c>
      <c r="G1" s="271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72" t="s">
        <v>71</v>
      </c>
      <c r="F3" s="272"/>
      <c r="G3" s="272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72" t="s">
        <v>288</v>
      </c>
      <c r="F5" s="272"/>
      <c r="G5" s="272"/>
    </row>
    <row r="6" spans="1:7" s="10" customFormat="1" ht="15" customHeight="1" x14ac:dyDescent="0.2">
      <c r="B6" s="187"/>
      <c r="C6" s="187"/>
      <c r="D6" s="187"/>
      <c r="E6" s="271" t="s">
        <v>289</v>
      </c>
      <c r="F6" s="271"/>
      <c r="G6" s="271"/>
    </row>
    <row r="7" spans="1:7" s="10" customFormat="1" ht="12.75" x14ac:dyDescent="0.2">
      <c r="A7" s="271"/>
      <c r="B7" s="271"/>
      <c r="C7" s="271"/>
      <c r="D7" s="271"/>
      <c r="E7" s="271"/>
      <c r="F7" s="271"/>
      <c r="G7" s="271"/>
    </row>
    <row r="8" spans="1:7" s="10" customFormat="1" ht="12.75" x14ac:dyDescent="0.2">
      <c r="A8" s="271" t="s">
        <v>92</v>
      </c>
      <c r="B8" s="271"/>
      <c r="C8" s="271"/>
      <c r="D8" s="271"/>
      <c r="E8" s="271"/>
      <c r="F8" s="271"/>
      <c r="G8" s="271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8"/>
      <c r="B11" s="275" t="s">
        <v>82</v>
      </c>
      <c r="C11" s="276"/>
      <c r="D11" s="276"/>
      <c r="E11" s="276"/>
      <c r="F11" s="277"/>
      <c r="G11" s="280" t="s">
        <v>74</v>
      </c>
    </row>
    <row r="12" spans="1:7" s="6" customFormat="1" ht="22.5" x14ac:dyDescent="0.15">
      <c r="A12" s="279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81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2" t="s">
        <v>70</v>
      </c>
      <c r="B140" s="283"/>
      <c r="C140" s="283"/>
      <c r="D140" s="283"/>
      <c r="E140" s="283"/>
      <c r="F140" s="284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4" t="s">
        <v>178</v>
      </c>
      <c r="B142" s="274"/>
      <c r="C142" s="274"/>
      <c r="D142" s="274"/>
      <c r="E142" s="274"/>
      <c r="F142" s="274"/>
      <c r="G142" s="274"/>
    </row>
    <row r="143" spans="1:7" ht="12.75" x14ac:dyDescent="0.2">
      <c r="A143" s="273" t="s">
        <v>126</v>
      </c>
      <c r="B143" s="273"/>
      <c r="C143" s="273"/>
      <c r="D143" s="273"/>
      <c r="E143" s="273"/>
      <c r="F143" s="273"/>
      <c r="G143" s="273"/>
    </row>
  </sheetData>
  <mergeCells count="12">
    <mergeCell ref="A143:G143"/>
    <mergeCell ref="A142:G142"/>
    <mergeCell ref="B11:F11"/>
    <mergeCell ref="A11:A12"/>
    <mergeCell ref="G11:G12"/>
    <mergeCell ref="A140:F140"/>
    <mergeCell ref="A8:G8"/>
    <mergeCell ref="A7:G7"/>
    <mergeCell ref="E6:G6"/>
    <mergeCell ref="F1:G1"/>
    <mergeCell ref="E3:G3"/>
    <mergeCell ref="E5:G5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view="pageBreakPreview" zoomScaleSheetLayoutView="100" workbookViewId="0">
      <selection activeCell="D42" sqref="D42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6" t="s">
        <v>235</v>
      </c>
      <c r="B1" s="286"/>
      <c r="C1" s="286"/>
      <c r="D1" s="286"/>
    </row>
    <row r="2" spans="1:4" x14ac:dyDescent="0.2">
      <c r="A2" s="287" t="s">
        <v>236</v>
      </c>
      <c r="B2" s="287"/>
      <c r="C2" s="287"/>
      <c r="D2" s="287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5"/>
      <c r="C4" s="285"/>
      <c r="D4" s="285"/>
    </row>
    <row r="5" spans="1:4" ht="14.25" customHeight="1" x14ac:dyDescent="0.25">
      <c r="A5" s="155" t="s">
        <v>287</v>
      </c>
      <c r="B5" s="289" t="s">
        <v>319</v>
      </c>
      <c r="C5" s="290"/>
      <c r="D5" s="290"/>
    </row>
    <row r="6" spans="1:4" x14ac:dyDescent="0.2">
      <c r="A6" s="156" t="s">
        <v>299</v>
      </c>
      <c r="B6" s="287"/>
      <c r="C6" s="287"/>
      <c r="D6" s="287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8" t="s">
        <v>238</v>
      </c>
      <c r="B8" s="288"/>
      <c r="C8" s="288"/>
      <c r="D8" s="288"/>
    </row>
    <row r="9" spans="1:4" x14ac:dyDescent="0.2">
      <c r="A9" s="287"/>
      <c r="B9" s="287"/>
      <c r="C9" s="287"/>
      <c r="D9" s="287"/>
    </row>
    <row r="10" spans="1:4" ht="18" customHeight="1" x14ac:dyDescent="0.25">
      <c r="A10" s="285" t="s">
        <v>239</v>
      </c>
      <c r="B10" s="285"/>
      <c r="C10" s="285"/>
      <c r="D10" s="285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640000</v>
      </c>
      <c r="D14" s="166">
        <f>IF(SUM(D15:D33)=0,"",SUM(D15:D33))</f>
        <v>182374.15</v>
      </c>
    </row>
    <row r="15" spans="1:4" ht="59.25" customHeight="1" x14ac:dyDescent="0.25">
      <c r="A15" s="167" t="s">
        <v>246</v>
      </c>
      <c r="B15" s="168" t="s">
        <v>247</v>
      </c>
      <c r="C15" s="169">
        <v>170000</v>
      </c>
      <c r="D15" s="170">
        <v>43120.2</v>
      </c>
    </row>
    <row r="16" spans="1:4" ht="30.75" customHeight="1" x14ac:dyDescent="0.25">
      <c r="A16" s="167" t="s">
        <v>248</v>
      </c>
      <c r="B16" s="168" t="s">
        <v>249</v>
      </c>
      <c r="C16" s="169"/>
      <c r="D16" s="170"/>
    </row>
    <row r="17" spans="1:4" ht="30" x14ac:dyDescent="0.25">
      <c r="A17" s="167" t="s">
        <v>250</v>
      </c>
      <c r="B17" s="168" t="s">
        <v>251</v>
      </c>
      <c r="C17" s="169">
        <v>30000</v>
      </c>
      <c r="D17" s="170">
        <v>48053.3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260000</v>
      </c>
      <c r="D19" s="170">
        <v>50289.37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34861.279999999999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6050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3949000</v>
      </c>
      <c r="D34" s="166">
        <f>D35+D40+D41+D43</f>
        <v>1307202</v>
      </c>
    </row>
    <row r="35" spans="1:4" ht="15" x14ac:dyDescent="0.25">
      <c r="A35" s="176" t="s">
        <v>274</v>
      </c>
      <c r="B35" s="177" t="s">
        <v>275</v>
      </c>
      <c r="C35" s="178">
        <f>C36+C37</f>
        <v>3104000</v>
      </c>
      <c r="D35" s="178">
        <f>D36+D37</f>
        <v>959400</v>
      </c>
    </row>
    <row r="36" spans="1:4" ht="15" x14ac:dyDescent="0.25">
      <c r="A36" s="179" t="s">
        <v>276</v>
      </c>
      <c r="B36" s="173"/>
      <c r="C36" s="169">
        <v>2959700</v>
      </c>
      <c r="D36" s="170">
        <v>899400</v>
      </c>
    </row>
    <row r="37" spans="1:4" ht="25.5" customHeight="1" x14ac:dyDescent="0.25">
      <c r="A37" s="179" t="s">
        <v>277</v>
      </c>
      <c r="B37" s="173"/>
      <c r="C37" s="169">
        <v>144300</v>
      </c>
      <c r="D37" s="170">
        <v>60000</v>
      </c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35000</v>
      </c>
      <c r="D40" s="170">
        <v>13680</v>
      </c>
    </row>
    <row r="41" spans="1:4" ht="15" x14ac:dyDescent="0.25">
      <c r="A41" s="183" t="s">
        <v>282</v>
      </c>
      <c r="B41" s="168" t="s">
        <v>283</v>
      </c>
      <c r="C41" s="169">
        <v>810000</v>
      </c>
      <c r="D41" s="170">
        <v>334122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4589000</v>
      </c>
      <c r="D45" s="166">
        <f>D14+D34</f>
        <v>1489576.15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3" t="s">
        <v>196</v>
      </c>
      <c r="B2" s="293"/>
      <c r="C2" s="293"/>
      <c r="D2" s="293"/>
      <c r="E2" s="293"/>
      <c r="F2" s="293"/>
      <c r="G2" s="293"/>
    </row>
    <row r="3" spans="1:7" s="130" customFormat="1" ht="42" customHeight="1" x14ac:dyDescent="0.2">
      <c r="A3" s="298" t="s">
        <v>197</v>
      </c>
      <c r="B3" s="296" t="s">
        <v>198</v>
      </c>
      <c r="C3" s="294" t="s">
        <v>199</v>
      </c>
      <c r="D3" s="294" t="s">
        <v>200</v>
      </c>
      <c r="E3" s="127"/>
      <c r="F3" s="128"/>
      <c r="G3" s="129"/>
    </row>
    <row r="4" spans="1:7" s="130" customFormat="1" ht="42" customHeight="1" x14ac:dyDescent="0.2">
      <c r="A4" s="299"/>
      <c r="B4" s="297"/>
      <c r="C4" s="295"/>
      <c r="D4" s="295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-253629.67999999993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-253629.67999999993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-4589000</v>
      </c>
      <c r="E9" s="269">
        <v>-1489576.15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4589000</v>
      </c>
      <c r="E10" s="269">
        <v>1235946.47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474887.69999999995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1" t="s">
        <v>301</v>
      </c>
      <c r="C21" s="291"/>
    </row>
    <row r="22" spans="1:17" x14ac:dyDescent="0.2">
      <c r="A22" s="153" t="s">
        <v>228</v>
      </c>
      <c r="B22" s="292" t="s">
        <v>229</v>
      </c>
      <c r="C22" s="29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1" t="s">
        <v>302</v>
      </c>
      <c r="C24" s="291"/>
    </row>
    <row r="25" spans="1:17" x14ac:dyDescent="0.2">
      <c r="A25" s="153" t="s">
        <v>231</v>
      </c>
      <c r="B25" s="292" t="s">
        <v>229</v>
      </c>
      <c r="C25" s="292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2" zoomScaleNormal="130" zoomScaleSheetLayoutView="100" workbookViewId="0">
      <selection activeCell="I132" sqref="I132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621000</v>
      </c>
      <c r="H7" s="212">
        <f>SUM(H8:H9)</f>
        <v>260800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621000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260800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210000</v>
      </c>
      <c r="H10" s="217">
        <f>SUM(H11,H14,H16)</f>
        <v>23131.919999999998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210000</v>
      </c>
      <c r="H11" s="223">
        <f>SUM(H12:H13)</f>
        <v>23131.919999999998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210000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23131.919999999998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189000</v>
      </c>
      <c r="H18" s="228">
        <f>SUM(H19)</f>
        <v>73322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189000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73322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1220000</v>
      </c>
      <c r="H20" s="228">
        <f>SUM(H21)</f>
        <v>399785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1220000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399785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370000</v>
      </c>
      <c r="H32" s="228">
        <f>SUM(H33)</f>
        <v>118330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370000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118330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89000</v>
      </c>
      <c r="H34" s="240">
        <f>SUM(H35,H38,H40,H43,H46,H48)</f>
        <v>18858.91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46000</v>
      </c>
      <c r="H35" s="243">
        <f>SUM(H36:H37)</f>
        <v>9258.91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14000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4558.91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32000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4700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8000</v>
      </c>
      <c r="H40" s="243">
        <f>SUM(H41:H42)</f>
        <v>3000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8000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3000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35000</v>
      </c>
      <c r="H43" s="243">
        <f>SUM(H44:H45)</f>
        <v>6600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20000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6600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15000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1700000</v>
      </c>
      <c r="H55" s="228">
        <f>SUM(H56,H58,H65,H68,H74,H86,H93)</f>
        <v>316962.64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35000</v>
      </c>
      <c r="H58" s="251">
        <f>SUM(H59:H64)</f>
        <v>3525.89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35000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3525.89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3000</v>
      </c>
      <c r="H68" s="251">
        <f>SUM(H69:H73)</f>
        <v>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3000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873000</v>
      </c>
      <c r="H74" s="251">
        <f>SUM(H75:H85)</f>
        <v>273879.75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844000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273879.75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7000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16000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6000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425000</v>
      </c>
      <c r="H86" s="251">
        <f>SUM(H87:H92)</f>
        <v>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85000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340000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364000</v>
      </c>
      <c r="H93" s="223">
        <f>SUM(H94:H101)</f>
        <v>39557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93000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22747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106000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6730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165000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10080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69000</v>
      </c>
      <c r="H104" s="223">
        <f>SUM(H105)</f>
        <v>5000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69000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5000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64000</v>
      </c>
      <c r="H121" s="223">
        <f>SUM(H122)</f>
        <v>19756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64000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19756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12000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12000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45000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SUM(G132,G131,G125,G123,G121,G118,G116,G113,G108,G106,G104,G102,G55,G50,G34,G32,G30,G22,G20,G18,G10,G7)</f>
        <v>4589000</v>
      </c>
      <c r="H134" s="267">
        <f>SUM(H132,H131,H125,H123,H121,H118,H116,H113,H108,H106,H104,H102,H55,H50,H34,H32,H30,H22,H20,H18,H10,H7)</f>
        <v>1235946.4700000002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62" zoomScaleNormal="130" zoomScaleSheetLayoutView="100" workbookViewId="0">
      <selection activeCell="H45" sqref="H45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795000</v>
      </c>
      <c r="H20" s="8">
        <f>SUM(H21)</f>
        <v>262837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795000</v>
      </c>
      <c r="H21" s="202">
        <v>262837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240000</v>
      </c>
      <c r="H32" s="8">
        <f>SUM(H33)</f>
        <v>77565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240000</v>
      </c>
      <c r="H33" s="202">
        <v>77565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89000</v>
      </c>
      <c r="H34" s="264">
        <f>H35+H40+H43</f>
        <v>18858.91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46000</v>
      </c>
      <c r="H35" s="72">
        <f>SUM(H36:H37)</f>
        <v>9258.91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14000</v>
      </c>
      <c r="H36" s="204">
        <v>4558.91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32000</v>
      </c>
      <c r="H37" s="204">
        <v>4700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8000</v>
      </c>
      <c r="H40" s="72">
        <v>3000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>
        <v>8000</v>
      </c>
      <c r="H42" s="204">
        <v>3000</v>
      </c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35000</v>
      </c>
      <c r="H43" s="72">
        <f>SUM(H44:H45)</f>
        <v>6600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>
        <v>20000</v>
      </c>
      <c r="H44" s="204">
        <v>6600</v>
      </c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>
        <v>15000</v>
      </c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296000</v>
      </c>
      <c r="H55" s="8">
        <f>SUM(H56,H58,H65,H68,H74,H86,H93)</f>
        <v>31207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3000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3000</v>
      </c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23000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7000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85000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85000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185000</v>
      </c>
      <c r="H93" s="9">
        <f>SUM(H94:H101)</f>
        <v>31207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85000</v>
      </c>
      <c r="H96" s="202">
        <v>22747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40000</v>
      </c>
      <c r="H99" s="202">
        <v>5730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60000</v>
      </c>
      <c r="H101" s="202">
        <v>2730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1432000</v>
      </c>
      <c r="H134" s="9">
        <f>SUM(H132,H131,H125,H123,H121,H118,H116,H113,H108,H106,H104,H102,H55,H50,H34,H32,H30,H22,H20,H18,H10,H7)</f>
        <v>390467.91000000003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7" sqref="H1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399000</v>
      </c>
      <c r="H20" s="8">
        <f>SUM(H21)</f>
        <v>126448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399000</v>
      </c>
      <c r="H21" s="202">
        <v>126448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121000</v>
      </c>
      <c r="H32" s="8">
        <f>SUM(H33)</f>
        <v>37585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121000</v>
      </c>
      <c r="H33" s="202">
        <v>37585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520000</v>
      </c>
      <c r="H134" s="9">
        <f>SUM(H132,H131,H125,H123,H121,H118,H116,H113,H108,H106,H104,H102,H55,H50,H34,H32,H30,H22,H20,H18,H10,H7)</f>
        <v>164033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34" sqref="G13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45000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129" sqref="H12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26000</v>
      </c>
      <c r="H20" s="8">
        <f>SUM(H21)</f>
        <v>10500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26000</v>
      </c>
      <c r="H21" s="202">
        <v>10500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9000</v>
      </c>
      <c r="H32" s="8">
        <f>SUM(H33)</f>
        <v>3180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9000</v>
      </c>
      <c r="H33" s="202">
        <v>3180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35000</v>
      </c>
      <c r="H134" s="9">
        <f>SUM(H132,H131,H125,H123,H121,H118,H116,H113,H108,H106,H104,H102,H55,H50,H34,H32,H30,H22,H20,H18,H10,H7)</f>
        <v>13680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64000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64000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64000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77" sqref="H7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626000</v>
      </c>
      <c r="H55" s="8">
        <f>SUM(H56,H58,H65,H68,H74,H86,H93)</f>
        <v>119121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437000</v>
      </c>
      <c r="H74" s="65">
        <f>SUM(H75:H85)</f>
        <v>116771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437000</v>
      </c>
      <c r="H75" s="199">
        <v>116771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80000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80000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109000</v>
      </c>
      <c r="H93" s="9">
        <f>SUM(H94:H101)</f>
        <v>2350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8000</v>
      </c>
      <c r="H96" s="202"/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36000</v>
      </c>
      <c r="H99" s="202">
        <v>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65000</v>
      </c>
      <c r="H101" s="202">
        <v>2350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626000</v>
      </c>
      <c r="H134" s="9">
        <f>SUM(H132,H131,H125,H123,H121,H118,H116,H113,H108,H106,H104,H102,H55,H50,H34,H32,H30,H22,H20,H18,H10,H7)</f>
        <v>119121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4" sqref="H74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165000</v>
      </c>
      <c r="H10" s="30">
        <f>SUM(H11,H14,H16)</f>
        <v>16851.48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165000</v>
      </c>
      <c r="H11" s="9">
        <f>SUM(H12:H13)</f>
        <v>16851.48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165000</v>
      </c>
      <c r="H12" s="202">
        <v>16851.48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100000</v>
      </c>
      <c r="H55" s="8">
        <f>SUM(H56,H58,H65,H68,H74,H86,H93)</f>
        <v>80238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100000</v>
      </c>
      <c r="H74" s="65">
        <f>SUM(H75:H85)</f>
        <v>80238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100000</v>
      </c>
      <c r="H75" s="199">
        <v>80238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265000</v>
      </c>
      <c r="H134" s="9">
        <f>SUM(H132,H131,H125,H123,H121,H118,H116,H113,H108,H106,H104,H102,H55,H50,H34,H32,H30,H22,H20,H18,H10,H7)</f>
        <v>97089.48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4" zoomScaleNormal="130" zoomScaleSheetLayoutView="100" workbookViewId="0">
      <selection activeCell="H22" sqref="H2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621000</v>
      </c>
      <c r="H7" s="53">
        <f>SUM(H8:H9)</f>
        <v>260800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621000</v>
      </c>
      <c r="H8" s="262">
        <v>260800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189000</v>
      </c>
      <c r="H18" s="8">
        <f>SUM(H19)</f>
        <v>73322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189000</v>
      </c>
      <c r="H19" s="263">
        <v>73322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810000</v>
      </c>
      <c r="H134" s="9">
        <f>SUM(H132,H131,H125,H123,H121,H118,H116,H113,H108,H106,H104,H102,H55,H50,H34,H32,H30,H22,H20,H18,H10,H7)</f>
        <v>334122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67" sqref="H6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45000</v>
      </c>
      <c r="H10" s="30">
        <f>SUM(H11,H14,H16)</f>
        <v>6280.44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45000</v>
      </c>
      <c r="H11" s="9">
        <f>SUM(H12:H13)</f>
        <v>6280.44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45000</v>
      </c>
      <c r="H12" s="270">
        <v>6280.44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86396.64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35000</v>
      </c>
      <c r="H58" s="65">
        <f>SUM(H59:H64)</f>
        <v>3525.89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35000</v>
      </c>
      <c r="H64" s="202">
        <v>3525.89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313000</v>
      </c>
      <c r="H74" s="65">
        <f>SUM(H75:H85)</f>
        <v>76870.75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307000</v>
      </c>
      <c r="H75" s="199">
        <v>76870.75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6000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260000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260000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60000</v>
      </c>
      <c r="H93" s="9">
        <f>SUM(H94:H101)</f>
        <v>6000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30000</v>
      </c>
      <c r="H99" s="202">
        <v>1000</v>
      </c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30000</v>
      </c>
      <c r="H101" s="202">
        <v>5000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58000</v>
      </c>
      <c r="H121" s="9">
        <f>SUM(H122)</f>
        <v>19756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58000</v>
      </c>
      <c r="H122" s="202">
        <v>19756</v>
      </c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6000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6000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777000</v>
      </c>
      <c r="H134" s="9">
        <f>SUM(H132,H131,H125,H123,H121,H118,H116,H113,H108,H106,H104,H102,H55,H50,H34,H32,H30,H22,H20,H18,H10,H7)</f>
        <v>112433.08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G101" sqref="G10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320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5000</v>
      </c>
      <c r="H104" s="9">
        <f>SUM(H105)</f>
        <v>5000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5000</v>
      </c>
      <c r="H105" s="202">
        <v>5000</v>
      </c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G132+G131+G125+G123+G121+G118+G116+G113+G108+G106+G104+G102+G55+G50+G34+G32+G30+G22+G20+G18+G10+G7</f>
        <v>5000</v>
      </c>
      <c r="H134" s="9">
        <f>H132+H131+H125+H123+H121+H118+H116+H113+H108+H106+H104+H102+H55+H50+H34+H32+H30+H22+H20+H18+H10+H7</f>
        <v>5000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4" t="s">
        <v>178</v>
      </c>
      <c r="B136" s="274"/>
      <c r="C136" s="274"/>
      <c r="D136" s="274"/>
      <c r="E136" s="274"/>
      <c r="F136" s="274"/>
      <c r="G136" s="274"/>
    </row>
    <row r="137" spans="1:9" ht="12.75" x14ac:dyDescent="0.2">
      <c r="A137" s="273" t="s">
        <v>126</v>
      </c>
      <c r="B137" s="273"/>
      <c r="C137" s="273"/>
      <c r="D137" s="273"/>
      <c r="E137" s="273"/>
      <c r="F137" s="273"/>
      <c r="G137" s="273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2022-06-03T08:23:42Z</dcterms:modified>
</cp:coreProperties>
</file>