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aron_buh\Desktop\Отчеты 2020-22гг\2022год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атнитеррор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5" i="4" l="1"/>
  <c r="C34" i="4" l="1"/>
  <c r="C35" i="4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34" i="4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G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G55" i="12" l="1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D45" i="4"/>
  <c r="E8" i="3" s="1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G134" i="2" s="1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<sst xmlns="http://schemas.openxmlformats.org/spreadsheetml/2006/main" count="7971" uniqueCount="319">
  <si>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</si>
  <si>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</si>
  <si>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</si>
  <si>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</si>
  <si>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</si>
  <si>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</si>
  <si>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</si>
  <si>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</si>
  <si>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</si>
  <si>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</si>
  <si>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</si>
  <si>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</si>
  <si>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</si>
  <si>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</si>
  <si>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</si>
  <si>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</si>
  <si>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</si>
  <si>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</si>
  <si>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</si>
  <si>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</si>
  <si>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</si>
  <si>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</si>
  <si>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</si>
  <si>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</si>
  <si>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</si>
  <si>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</si>
  <si>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</si>
  <si>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</si>
  <si>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</si>
  <si>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</si>
  <si>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</si>
  <si>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</si>
  <si>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</si>
  <si>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</si>
  <si>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</si>
  <si>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</si>
  <si>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</si>
  <si>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</si>
  <si>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</si>
  <si>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</si>
  <si>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</si>
  <si>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</si>
  <si>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</si>
  <si>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</si>
  <si>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</si>
  <si>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</si>
  <si>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</si>
  <si>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</si>
  <si>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</si>
  <si>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</si>
  <si>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</si>
  <si>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</si>
  <si>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</si>
  <si>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</si>
  <si>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</si>
  <si>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</si>
  <si>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</si>
  <si>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</si>
  <si>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</si>
  <si>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</si>
  <si>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</si>
  <si>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</si>
  <si>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</si>
  <si>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</si>
  <si>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</si>
  <si>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</si>
  <si>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</si>
  <si>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</si>
  <si>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</si>
  <si>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</si>
  <si>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</si>
  <si>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</si>
  <si>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</si>
  <si>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</si>
  <si>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</si>
  <si>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</si>
  <si>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</si>
  <si>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</si>
  <si>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</si>
  <si>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</si>
  <si>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</si>
  <si>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</si>
  <si>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</si>
  <si>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</si>
  <si>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</si>
  <si>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</si>
  <si>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</si>
  <si>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</si>
  <si>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</si>
  <si>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</si>
  <si>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</si>
  <si>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</si>
  <si>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</si>
  <si>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</si>
  <si>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</si>
  <si>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</si>
  <si>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</si>
  <si>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</si>
  <si>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</si>
  <si>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</si>
  <si>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</si>
  <si>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</si>
  <si>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</si>
  <si>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</si>
  <si>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</si>
  <si>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</si>
  <si>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</si>
  <si>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</si>
  <si>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</si>
  <si>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</si>
  <si>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</si>
  <si>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</si>
  <si>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</si>
  <si>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</si>
  <si>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</si>
  <si>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</si>
  <si>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</si>
  <si>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</si>
  <si>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</si>
  <si>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</si>
  <si>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</si>
  <si>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</si>
  <si>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</si>
  <si>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</si>
  <si>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</si>
  <si>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</si>
  <si>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</si>
  <si>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</si>
  <si>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</si>
  <si>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</si>
  <si>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</si>
  <si>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</si>
  <si>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</si>
  <si>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</si>
  <si>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</si>
  <si>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</si>
  <si>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</si>
  <si>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</si>
  <si>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</si>
  <si>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</si>
  <si>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</si>
  <si>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</si>
  <si>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</si>
  <si>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</si>
  <si>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</si>
  <si>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</si>
  <si>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</si>
  <si>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</si>
  <si>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</si>
  <si>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</si>
  <si>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</si>
  <si>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</si>
  <si>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</si>
  <si>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</si>
  <si>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</si>
  <si>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</si>
  <si>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</si>
  <si>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</si>
  <si>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</si>
  <si>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</si>
  <si>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</si>
  <si>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</si>
  <si>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</si>
  <si>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</si>
  <si>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</si>
  <si>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</si>
  <si>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</si>
  <si>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</si>
  <si>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</si>
  <si>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</si>
  <si>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</si>
  <si>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</si>
  <si>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</si>
  <si>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</si>
  <si>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</si>
  <si>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</si>
  <si>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</si>
  <si>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</si>
  <si>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</si>
  <si>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</si>
  <si>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</si>
  <si>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</si>
  <si>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</si>
  <si>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</si>
  <si>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</si>
  <si>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</si>
  <si>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</si>
  <si>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</si>
  <si>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</si>
  <si>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</si>
  <si>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</si>
  <si>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</si>
  <si>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</si>
  <si>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</si>
  <si>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</si>
  <si>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</si>
  <si>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</si>
  <si>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</si>
  <si>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</si>
  <si>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</si>
  <si>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</si>
  <si>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</si>
  <si>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</si>
  <si>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</si>
  <si>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</si>
  <si>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</si>
  <si>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</si>
  <si>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</si>
  <si>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</si>
  <si>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</si>
  <si>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</si>
  <si>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</si>
  <si>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</si>
  <si>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</si>
  <si>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</si>
  <si>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</si>
  <si>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</si>
  <si>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</si>
  <si>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</si>
  <si>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</si>
  <si>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</si>
  <si>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</si>
  <si>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</si>
  <si>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</si>
  <si>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</si>
  <si>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</si>
  <si>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</si>
  <si>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</si>
  <si>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</si>
  <si>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</si>
  <si>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</si>
  <si>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</si>
  <si>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</si>
  <si>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</si>
  <si>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</si>
  <si>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</si>
  <si>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</si>
  <si>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</si>
  <si>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</si>
  <si>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</si>
  <si>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</si>
  <si>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</si>
  <si>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</si>
  <si>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</si>
  <si>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</si>
  <si>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</si>
  <si>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</si>
  <si>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</si>
  <si>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</si>
  <si>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</si>
  <si>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</si>
  <si>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</si>
  <si>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</si>
  <si>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</si>
  <si>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</si>
  <si>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</si>
  <si>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</si>
  <si>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</si>
  <si>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</si>
  <si>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</si>
  <si>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</si>
  <si>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</si>
  <si>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</si>
  <si>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</si>
  <si>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</si>
  <si>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</si>
  <si>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</si>
  <si>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</si>
  <si>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</si>
  <si>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</si>
  <si>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</si>
  <si>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</si>
  <si>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</si>
  <si>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</si>
  <si>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</si>
  <si>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</si>
  <si>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</si>
  <si>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</si>
  <si>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</si>
  <si>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</si>
  <si>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</si>
  <si>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</si>
  <si>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</si>
  <si>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</si>
  <si>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</si>
  <si>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</si>
  <si>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</si>
  <si>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</si>
  <si>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</si>
  <si>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</si>
  <si>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</si>
  <si>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</si>
  <si>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</si>
  <si>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</si>
  <si>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</si>
  <si>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</si>
  <si>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</si>
  <si>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</si>
  <si>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</si>
  <si>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</si>
  <si>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</si>
  <si>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</si>
  <si>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</si>
  <si>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</si>
  <si>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</si>
  <si>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</si>
  <si>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</si>
  <si>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</si>
  <si>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</si>
  <si>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</si>
  <si>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</si>
  <si>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</si>
  <si>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</si>
  <si>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</si>
  <si>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</si>
  <si>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</si>
  <si>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</si>
  <si>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</si>
  <si>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отчет на 01.03.2022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</si>
</sst>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1" t="s">
        <v>7</v>
      </c>
      <c r="G1" s="271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2" t="s">
        <v>71</v>
      </c>
      <c r="F3" s="272"/>
      <c r="G3" s="272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2" t="s">
        <v>288</v>
      </c>
      <c r="F5" s="272"/>
      <c r="G5" s="272"/>
    </row>
    <row r="6" spans="1:7" s="10" customFormat="1" ht="15" customHeight="1" x14ac:dyDescent="0.2">
      <c r="B6" s="187"/>
      <c r="C6" s="187"/>
      <c r="D6" s="187"/>
      <c r="E6" s="271" t="s">
        <v>289</v>
      </c>
      <c r="F6" s="271"/>
      <c r="G6" s="271"/>
    </row>
    <row r="7" spans="1:7" s="10" customFormat="1" ht="12.75" x14ac:dyDescent="0.2">
      <c r="A7" s="271"/>
      <c r="B7" s="271"/>
      <c r="C7" s="271"/>
      <c r="D7" s="271"/>
      <c r="E7" s="271"/>
      <c r="F7" s="271"/>
      <c r="G7" s="271"/>
    </row>
    <row r="8" spans="1:7" s="10" customFormat="1" ht="12.75" x14ac:dyDescent="0.2">
      <c r="A8" s="271" t="s">
        <v>92</v>
      </c>
      <c r="B8" s="271"/>
      <c r="C8" s="271"/>
      <c r="D8" s="271"/>
      <c r="E8" s="271"/>
      <c r="F8" s="271"/>
      <c r="G8" s="271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8"/>
      <c r="B11" s="275" t="s">
        <v>82</v>
      </c>
      <c r="C11" s="276"/>
      <c r="D11" s="276"/>
      <c r="E11" s="276"/>
      <c r="F11" s="277"/>
      <c r="G11" s="280" t="s">
        <v>74</v>
      </c>
    </row>
    <row r="12" spans="1:7" s="6" customFormat="1" ht="22.5" x14ac:dyDescent="0.15">
      <c r="A12" s="279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1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2" t="s">
        <v>70</v>
      </c>
      <c r="B140" s="283"/>
      <c r="C140" s="283"/>
      <c r="D140" s="283"/>
      <c r="E140" s="283"/>
      <c r="F140" s="284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4" t="s">
        <v>178</v>
      </c>
      <c r="B142" s="274"/>
      <c r="C142" s="274"/>
      <c r="D142" s="274"/>
      <c r="E142" s="274"/>
      <c r="F142" s="274"/>
      <c r="G142" s="274"/>
    </row>
    <row r="143" spans="1:7" ht="12.75" x14ac:dyDescent="0.2">
      <c r="A143" s="273" t="s">
        <v>126</v>
      </c>
      <c r="B143" s="273"/>
      <c r="C143" s="273"/>
      <c r="D143" s="273"/>
      <c r="E143" s="273"/>
      <c r="F143" s="273"/>
      <c r="G143" s="273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7" t="s">
        <v>196</v>
      </c>
      <c r="B2" s="287"/>
      <c r="C2" s="287"/>
      <c r="D2" s="287"/>
      <c r="E2" s="287"/>
      <c r="F2" s="287"/>
      <c r="G2" s="287"/>
    </row>
    <row r="3" spans="1:7" s="130" customFormat="1" ht="42" customHeight="1" x14ac:dyDescent="0.2">
      <c r="A3" s="292" t="s">
        <v>197</v>
      </c>
      <c r="B3" s="290" t="s">
        <v>198</v>
      </c>
      <c r="C3" s="288" t="s">
        <v>199</v>
      </c>
      <c r="D3" s="288" t="s">
        <v>200</v>
      </c>
      <c r="E3" s="127"/>
      <c r="F3" s="128"/>
      <c r="G3" s="129"/>
    </row>
    <row r="4" spans="1:7" s="130" customFormat="1" ht="42" customHeight="1" x14ac:dyDescent="0.2">
      <c r="A4" s="293"/>
      <c r="B4" s="291"/>
      <c r="C4" s="289"/>
      <c r="D4" s="289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-59595.010000000009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-59595.010000000009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-4589000</v>
      </c>
      <c r="E9" s="269">
        <v>-349658.49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4589000</v>
      </c>
      <c r="E10" s="269">
        <v>290063.48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280853.03000000003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5" t="s">
        <v>301</v>
      </c>
      <c r="C21" s="285"/>
    </row>
    <row r="22" spans="1:17" x14ac:dyDescent="0.2">
      <c r="A22" s="153" t="s">
        <v>228</v>
      </c>
      <c r="B22" s="286" t="s">
        <v>229</v>
      </c>
      <c r="C22" s="286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5" t="s">
        <v>302</v>
      </c>
      <c r="C24" s="285"/>
    </row>
    <row r="25" spans="1:17" x14ac:dyDescent="0.2">
      <c r="A25" s="153" t="s">
        <v>231</v>
      </c>
      <c r="B25" s="286" t="s">
        <v>229</v>
      </c>
      <c r="C25" s="286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4" zoomScaleSheetLayoutView="100" workbookViewId="0">
      <selection activeCell="D37" sqref="D37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5" t="s">
        <v>235</v>
      </c>
      <c r="B1" s="295"/>
      <c r="C1" s="295"/>
      <c r="D1" s="295"/>
    </row>
    <row r="2" spans="1:4" x14ac:dyDescent="0.2">
      <c r="A2" s="296" t="s">
        <v>236</v>
      </c>
      <c r="B2" s="296"/>
      <c r="C2" s="296"/>
      <c r="D2" s="29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4"/>
      <c r="C4" s="294"/>
      <c r="D4" s="294"/>
    </row>
    <row r="5" spans="1:4" ht="14.25" customHeight="1" x14ac:dyDescent="0.25">
      <c r="A5" s="155" t="s">
        <v>287</v>
      </c>
      <c r="B5" s="298" t="s">
        <v>318</v>
      </c>
      <c r="C5" s="299"/>
      <c r="D5" s="299"/>
    </row>
    <row r="6" spans="1:4" x14ac:dyDescent="0.2">
      <c r="A6" s="156" t="s">
        <v>299</v>
      </c>
      <c r="B6" s="296"/>
      <c r="C6" s="296"/>
      <c r="D6" s="29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7" t="s">
        <v>238</v>
      </c>
      <c r="B8" s="297"/>
      <c r="C8" s="297"/>
      <c r="D8" s="297"/>
    </row>
    <row r="9" spans="1:4" x14ac:dyDescent="0.2">
      <c r="A9" s="296"/>
      <c r="B9" s="296"/>
      <c r="C9" s="296"/>
      <c r="D9" s="296"/>
    </row>
    <row r="10" spans="1:4" ht="18" customHeight="1" x14ac:dyDescent="0.25">
      <c r="A10" s="294" t="s">
        <v>239</v>
      </c>
      <c r="B10" s="294"/>
      <c r="C10" s="294"/>
      <c r="D10" s="29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640000</v>
      </c>
      <c r="D14" s="166">
        <f>IF(SUM(D15:D33)=0,"",SUM(D15:D33))</f>
        <v>72473.490000000005</v>
      </c>
    </row>
    <row r="15" spans="1:4" ht="59.25" customHeight="1" x14ac:dyDescent="0.25">
      <c r="A15" s="167" t="s">
        <v>246</v>
      </c>
      <c r="B15" s="168" t="s">
        <v>247</v>
      </c>
      <c r="C15" s="169">
        <v>170000</v>
      </c>
      <c r="D15" s="170">
        <v>13618.5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>
        <v>30000</v>
      </c>
      <c r="D17" s="170"/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260000</v>
      </c>
      <c r="D19" s="170">
        <v>38570.94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17484.05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2800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3949000</v>
      </c>
      <c r="D34" s="166">
        <f>D35+D39+D40+D41</f>
        <v>277185</v>
      </c>
    </row>
    <row r="35" spans="1:4" ht="15" x14ac:dyDescent="0.25">
      <c r="A35" s="176" t="s">
        <v>274</v>
      </c>
      <c r="B35" s="177" t="s">
        <v>275</v>
      </c>
      <c r="C35" s="178">
        <f>C36+C37</f>
        <v>3104000</v>
      </c>
      <c r="D35" s="178">
        <f>D36+D37</f>
        <v>181155</v>
      </c>
    </row>
    <row r="36" spans="1:4" ht="15" x14ac:dyDescent="0.25">
      <c r="A36" s="179" t="s">
        <v>276</v>
      </c>
      <c r="B36" s="173"/>
      <c r="C36" s="169">
        <v>2959700</v>
      </c>
      <c r="D36" s="170">
        <v>157155</v>
      </c>
    </row>
    <row r="37" spans="1:4" ht="25.5" customHeight="1" x14ac:dyDescent="0.25">
      <c r="A37" s="179" t="s">
        <v>277</v>
      </c>
      <c r="B37" s="173"/>
      <c r="C37" s="169">
        <v>144300</v>
      </c>
      <c r="D37" s="170">
        <v>24000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35000</v>
      </c>
      <c r="D40" s="170"/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96030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/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4589000</v>
      </c>
      <c r="D45" s="166">
        <f>SUM(D34,D14)</f>
        <v>349658.49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G133" sqref="G133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621000</v>
      </c>
      <c r="H7" s="212">
        <f>SUM(H8:H9)</f>
        <v>78700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атнитеррор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621000</v>
      </c>
      <c r="H8" s="31">
        <f>SUM(аппарат!H8,глава!H8,рез.фонд!H8,вус!H8,ФЗр!H8,ФЗм!H8,скважины!H8,благоустр!H8,освещ!H8,культ.дот!H8,ЖКХ!H8,атнитеррор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78700</v>
      </c>
      <c r="I8" s="31">
        <f>SUM(аппарат!I8,глава!I8,рез.фонд!I8,вус!I8,ФЗр!I8,ФЗм!I8,скважины!I8,благоустр!I8,освещ!I8,культ.дот!I8,ЖКХ!I8,атнитеррор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атнитеррор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атнитеррор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атнитеррор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210000</v>
      </c>
      <c r="H10" s="217">
        <f>SUM(H11,H14,H16)</f>
        <v>16851.48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210000</v>
      </c>
      <c r="H11" s="223">
        <f>SUM(H12:H13)</f>
        <v>16851.48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атнитеррор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210000</v>
      </c>
      <c r="H12" s="31">
        <f>SUM(аппарат!H12,глава!H12,рез.фонд!H12,вус!H12,ФЗр!H12,ФЗм!H12,скважины!H12,благоустр!H12,освещ!H12,культ.дот!H12,ЖКХ!H12,атнитеррор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16851.48</v>
      </c>
      <c r="I12" s="31">
        <f>SUM(аппарат!I12,глава!I12,рез.фонд!I12,вус!I12,ФЗр!I12,ФЗм!I12,скважины!I12,благоустр!I12,освещ!I12,культ.дот!I12,ЖКХ!I12,атнитеррор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атнитеррор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атнитеррор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атнитеррор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атнитеррор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атнитеррор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атнитеррор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атнитеррор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атнитеррор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атнитеррор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189000</v>
      </c>
      <c r="H18" s="228">
        <f>SUM(H19)</f>
        <v>17330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атнитеррор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189000</v>
      </c>
      <c r="H19" s="31">
        <f>SUM(аппарат!H19,глава!H19,рез.фонд!H19,вус!H19,ФЗр!H19,ФЗм!H19,скважины!H19,благоустр!H19,освещ!H19,культ.дот!H19,ЖКХ!H19,атнитеррор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17330</v>
      </c>
      <c r="I19" s="31">
        <f>SUM(аппарат!I19,глава!I19,рез.фонд!I19,вус!I19,ФЗр!I19,ФЗм!I19,скважины!I19,благоустр!I19,освещ!I19,культ.дот!I19,ЖКХ!I19,атнитеррор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1220000</v>
      </c>
      <c r="H20" s="228">
        <f>SUM(H21)</f>
        <v>98249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атнитеррор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1220000</v>
      </c>
      <c r="H21" s="31">
        <f>SUM(аппарат!H21,глава!H21,рез.фонд!H21,вус!H21,ФЗр!H21,ФЗм!H21,скважины!H21,благоустр!H21,освещ!H21,культ.дот!H21,ЖКХ!H21,атнитеррор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98249</v>
      </c>
      <c r="I21" s="31">
        <f>SUM(аппарат!I21,глава!I21,рез.фонд!I21,вус!I21,ФЗр!I21,ФЗм!I21,скважины!I21,благоустр!I21,освещ!I21,культ.дот!I21,ЖКХ!I21,атнитеррор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атнитеррор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атнитеррор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атнитеррор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атнитеррор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атнитеррор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атнитеррор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атнитеррор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атнитеррор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атнитеррор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атнитеррор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атнитеррор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атнитеррор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атнитеррор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атнитеррор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атнитеррор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370000</v>
      </c>
      <c r="H32" s="228">
        <f>SUM(H33)</f>
        <v>26651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атнитеррор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370000</v>
      </c>
      <c r="H33" s="31">
        <f>SUM(аппарат!H33,глава!H33,рез.фонд!H33,вус!H33,ФЗр!H33,ФЗм!H33,скважины!H33,благоустр!H33,освещ!H33,культ.дот!H33,ЖКХ!H33,атнитеррор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26651</v>
      </c>
      <c r="I33" s="31">
        <f>SUM(аппарат!I33,глава!I33,рез.фонд!I33,вус!I33,ФЗр!I33,ФЗм!I33,скважины!I33,благоустр!I33,освещ!I33,культ.дот!I33,ЖКХ!I33,атнитеррор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89000</v>
      </c>
      <c r="H34" s="240">
        <f>SUM(H35,H38,H40,H43,H46,H48)</f>
        <v>0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0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атнитеррор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атнитеррор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0</v>
      </c>
      <c r="I36" s="31">
        <f>SUM(аппарат!I36,глава!I36,рез.фонд!I36,вус!I36,ФЗр!I36,ФЗм!I36,скважины!I36,благоустр!I36,освещ!I36,культ.дот!I36,ЖКХ!I36,атнитеррор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атнитеррор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атнитеррор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0</v>
      </c>
      <c r="I37" s="31">
        <f>SUM(аппарат!I37,глава!I37,рез.фонд!I37,вус!I37,ФЗр!I37,ФЗм!I37,скважины!I37,благоустр!I37,освещ!I37,культ.дот!I37,ЖКХ!I37,атнитеррор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атнитеррор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атнитеррор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атнитеррор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8000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атнитеррор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атнитеррор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атнитеррор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атнитеррор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8000</v>
      </c>
      <c r="H42" s="31">
        <f>SUM(аппарат!H42,глава!H42,рез.фонд!H42,вус!H42,ФЗр!H42,ФЗм!H42,скважины!H42,благоустр!H42,освещ!H42,культ.дот!H42,ЖКХ!H42,атнитеррор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атнитеррор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атнитеррор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атнитеррор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атнитеррор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атнитеррор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атнитеррор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атнитеррор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атнитеррор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атнитеррор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атнитеррор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атнитеррор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атнитеррор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атнитеррор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атнитеррор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атнитеррор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атнитеррор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атнитеррор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атнитеррор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атнитеррор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1700000</v>
      </c>
      <c r="H55" s="228">
        <f>SUM(H56,H58,H65,H68,H74,H86,H93)</f>
        <v>52282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атнитеррор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атнитеррор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атнитеррор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35000</v>
      </c>
      <c r="H58" s="251">
        <f>SUM(H59:H64)</f>
        <v>0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атнитеррор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атнитеррор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атнитеррор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атнитеррор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атнитеррор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атнитеррор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атнитеррор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атнитеррор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атнитеррор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атнитеррор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атнитеррор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атнитеррор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атнитеррор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атнитеррор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атнитеррор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атнитеррор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35000</v>
      </c>
      <c r="H64" s="31">
        <f>SUM(аппарат!H64,глава!H64,рез.фонд!H64,вус!H64,ФЗр!H64,ФЗм!H64,скважины!H64,благоустр!H64,освещ!H64,культ.дот!H64,ЖКХ!H64,атнитеррор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атнитеррор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атнитеррор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атнитеррор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атнитеррор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атнитеррор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атнитеррор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атнитеррор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атнитеррор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атнитеррор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атнитеррор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атнитеррор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атнитеррор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атнитеррор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атнитеррор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атнитеррор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атнитеррор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атнитеррор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атнитеррор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атнитеррор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атнитеррор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атнитеррор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атнитеррор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873000</v>
      </c>
      <c r="H74" s="251">
        <f>SUM(H75:H85)</f>
        <v>45213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атнитеррор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844000</v>
      </c>
      <c r="H75" s="31">
        <f>SUM(аппарат!H75,глава!H75,рез.фонд!H75,вус!H75,ФЗр!H75,ФЗм!H75,скважины!H75,благоустр!H75,освещ!H75,культ.дот!H75,ЖКХ!H75,атнитеррор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45213</v>
      </c>
      <c r="I75" s="31">
        <f>SUM(аппарат!I75,глава!I75,рез.фонд!I75,вус!I75,ФЗр!I75,ФЗм!I75,скважины!I75,благоустр!I75,освещ!I75,культ.дот!I75,ЖКХ!I75,атнитеррор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атнитеррор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атнитеррор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атнитеррор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атнитеррор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атнитеррор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атнитеррор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атнитеррор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атнитеррор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атнитеррор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атнитеррор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16000</v>
      </c>
      <c r="H79" s="31">
        <f>SUM(аппарат!H79,глава!H79,рез.фонд!H79,вус!H79,ФЗр!H79,ФЗм!H79,скважины!H79,благоустр!H79,освещ!H79,культ.дот!H79,ЖКХ!H79,атнитеррор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атнитеррор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атнитеррор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6000</v>
      </c>
      <c r="H80" s="31">
        <f>SUM(аппарат!H80,глава!H80,рез.фонд!H80,вус!H80,ФЗр!H80,ФЗм!H80,скважины!H80,благоустр!H80,освещ!H80,культ.дот!H80,ЖКХ!H80,атнитеррор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атнитеррор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атнитеррор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атнитеррор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атнитеррор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атнитеррор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атнитеррор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атнитеррор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атнитеррор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атнитеррор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атнитеррор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атнитеррор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атнитеррор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атнитеррор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атнитеррор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атнитеррор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атнитеррор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425000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атнитеррор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0</v>
      </c>
      <c r="H87" s="31">
        <f>SUM(аппарат!H87,глава!H87,рез.фонд!H87,вус!H87,ФЗр!H87,ФЗм!H87,скважины!H87,благоустр!H87,освещ!H87,культ.дот!H87,ЖКХ!H87,атнитеррор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атнитеррор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атнитеррор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атнитеррор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атнитеррор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атнитеррор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атнитеррор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атнитеррор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атнитеррор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атнитеррор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атнитеррор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атнитеррор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85000</v>
      </c>
      <c r="H91" s="31">
        <f>SUM(аппарат!H91,глава!H91,рез.фонд!H91,вус!H91,ФЗр!H91,ФЗм!H91,скважины!H91,благоустр!H91,освещ!H91,культ.дот!H91,ЖКХ!H91,атнитеррор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атнитеррор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атнитеррор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340000</v>
      </c>
      <c r="H92" s="31">
        <f>SUM(аппарат!H92,глава!H92,рез.фонд!H92,вус!H92,ФЗр!H92,ФЗм!H92,скважины!H92,благоустр!H92,освещ!H92,культ.дот!H92,ЖКХ!H92,атнитеррор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атнитеррор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364000</v>
      </c>
      <c r="H93" s="223">
        <f>SUM(H94:H101)</f>
        <v>7069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атнитеррор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атнитеррор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атнитеррор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атнитеррор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атнитеррор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атнитеррор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атнитеррор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атнитеррор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7069</v>
      </c>
      <c r="I96" s="31">
        <f>SUM(аппарат!I96,глава!I96,рез.фонд!I96,вус!I96,ФЗр!I96,ФЗм!I96,скважины!I96,благоустр!I96,освещ!I96,культ.дот!I96,ЖКХ!I96,атнитеррор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атнитеррор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атнитеррор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атнитеррор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атнитеррор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атнитеррор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атнитеррор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атнитеррор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106000</v>
      </c>
      <c r="H99" s="31">
        <f>SUM(аппарат!H99,глава!H99,рез.фонд!H99,вус!H99,ФЗр!H99,ФЗм!H99,скважины!H99,благоустр!H99,освещ!H99,культ.дот!H99,ЖКХ!H99,атнитеррор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0</v>
      </c>
      <c r="I99" s="31">
        <f>SUM(аппарат!I99,глава!I99,рез.фонд!I99,вус!I99,ФЗр!I99,ФЗм!I99,скважины!I99,благоустр!I99,освещ!I99,культ.дот!I99,ЖКХ!I99,атнитеррор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атнитеррор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атнитеррор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атнитеррор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атнитеррор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165000</v>
      </c>
      <c r="H101" s="31">
        <f>SUM(аппарат!H101,глава!H101,рез.фонд!H101,вус!H101,ФЗр!H101,ФЗм!H101,скважины!H101,благоустр!H101,освещ!H101,культ.дот!H101,ЖКХ!H101,атнитеррор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0</v>
      </c>
      <c r="I101" s="31">
        <f>SUM(аппарат!I101,глава!I101,рез.фонд!I101,вус!I101,ФЗр!I101,ФЗм!I101,скважины!I101,благоустр!I101,освещ!I101,культ.дот!I101,ЖКХ!I101,атнитеррор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атнитеррор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атнитеррор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атнитеррор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64000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атнитеррор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64000</v>
      </c>
      <c r="H105" s="31">
        <f>SUM(аппарат!H105,глава!H105,рез.фонд!H105,вус!H105,ФЗр!H105,ФЗм!H105,скважины!H105,благоустр!H105,освещ!H105,культ.дот!H105,ЖКХ!H105,атнитеррор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атнитеррор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атнитеррор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атнитеррор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атнитеррор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атнитеррор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атнитеррор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атнитеррор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атнитеррор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атнитеррор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атнитеррор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атнитеррор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атнитеррор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атнитеррор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атнитеррор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атнитеррор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атнитеррор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атнитеррор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атнитеррор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атнитеррор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атнитеррор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атнитеррор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атнитеррор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атнитеррор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атнитеррор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атнитеррор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12000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атнитеррор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12000</v>
      </c>
      <c r="H124" s="31">
        <f>SUM(аппарат!H124,глава!H124,рез.фонд!H124,вус!H124,ФЗр!H124,ФЗм!H124,скважины!H124,благоустр!H124,освещ!H124,культ.дот!H124,ЖКХ!H124,атнитеррор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атнитеррор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атнитеррор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атнитеррор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атнитеррор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атнитеррор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атнитеррор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атнитеррор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атнитеррор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атнитеррор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атнитеррор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атнитеррор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атнитеррор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атнитеррор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атнитеррор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атнитеррор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атнитеррор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атнитеррор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атнитеррор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атнитеррор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атнитеррор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атнитеррор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атнитеррор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SUM(G132,G131,G125,G123,G121,G118,G116,G113,G108,G106,G104,G102,G55,G50,G34,G32,G30,G22,G20,G18,G10,G7)</f>
        <v>4589000</v>
      </c>
      <c r="H134" s="267">
        <f>SUM(H132,H131,H125,H123,H121,H118,H116,H113,H108,H106,H104,H102,H55,H50,H34,H32,H30,H22,H20,H18,H10,H7)</f>
        <v>290063.48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41" sqref="H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2" t="s">
        <v>303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795000</v>
      </c>
      <c r="H20" s="8">
        <f>SUM(H21)</f>
        <v>65983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795000</v>
      </c>
      <c r="H21" s="202">
        <v>65983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240000</v>
      </c>
      <c r="H32" s="8">
        <f>SUM(H33)</f>
        <v>17511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240000</v>
      </c>
      <c r="H33" s="202">
        <v>17511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89000</v>
      </c>
      <c r="H34" s="14"/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8000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8000</v>
      </c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296000</v>
      </c>
      <c r="H55" s="8">
        <f>SUM(H56,H58,H65,H68,H74,H86,H93)</f>
        <v>7069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23000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85000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85000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185000</v>
      </c>
      <c r="H93" s="9">
        <f>SUM(H94:H101)</f>
        <v>7069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7069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/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1432000</v>
      </c>
      <c r="H134" s="9">
        <f>SUM(H132,H131,H125,H123,H121,H118,H116,H113,H108,H106,H104,H102,H55,H50,H34,H32,H30,H22,H20,H18,H10,H7)</f>
        <v>90563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9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304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399000</v>
      </c>
      <c r="H20" s="8">
        <f>SUM(H21)</f>
        <v>32266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399000</v>
      </c>
      <c r="H21" s="202">
        <v>32266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121000</v>
      </c>
      <c r="H32" s="8">
        <f>SUM(H33)</f>
        <v>9140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121000</v>
      </c>
      <c r="H33" s="202">
        <v>9140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520000</v>
      </c>
      <c r="H134" s="9">
        <f>SUM(H132,H131,H125,H123,H121,H118,H116,H113,H108,H106,H104,H102,H55,H50,H34,H32,H30,H22,H20,H18,H10,H7)</f>
        <v>41406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3" sqref="G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305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50000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3" zoomScaleNormal="130" zoomScaleSheetLayoutView="100" workbookViewId="0">
      <selection activeCell="H129" sqref="H12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2" t="s">
        <v>312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9000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9000</v>
      </c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04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2" t="s">
        <v>311</v>
      </c>
      <c r="B2" s="313"/>
      <c r="C2" s="313"/>
      <c r="D2" s="313"/>
      <c r="E2" s="313"/>
      <c r="F2" s="313"/>
      <c r="G2" s="313"/>
      <c r="H2" s="313"/>
      <c r="I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64000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64000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64000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626000</v>
      </c>
      <c r="H55" s="8">
        <f>SUM(H56,H58,H65,H68,H74,H86,H93)</f>
        <v>27128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437000</v>
      </c>
      <c r="H74" s="65">
        <f>SUM(H75:H85)</f>
        <v>27128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437000</v>
      </c>
      <c r="H75" s="199">
        <v>27128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80000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109000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65000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626000</v>
      </c>
      <c r="H134" s="9">
        <f>SUM(H132,H131,H125,H123,H121,H118,H116,H113,H108,H106,H104,H102,H55,H50,H34,H32,H30,H22,H20,H18,H10,H7)</f>
        <v>27128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2" t="s">
        <v>313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165000</v>
      </c>
      <c r="H10" s="30">
        <f>SUM(H11,H14,H16)</f>
        <v>16851.48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165000</v>
      </c>
      <c r="H11" s="9">
        <f>SUM(H12:H13)</f>
        <v>16851.48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165000</v>
      </c>
      <c r="H12" s="202">
        <v>16851.48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265000</v>
      </c>
      <c r="H134" s="9">
        <f>SUM(H132,H131,H125,H123,H121,H118,H116,H113,H108,H106,H104,H102,H55,H50,H34,H32,H30,H22,H20,H18,H10,H7)</f>
        <v>16851.48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1.140625" customWidth="1"/>
  </cols>
  <sheetData>
    <row r="2" spans="1:9" ht="12.75" x14ac:dyDescent="0.2">
      <c r="A2" s="312" t="s">
        <v>315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621000</v>
      </c>
      <c r="H7" s="53">
        <f>SUM(H8:H9)</f>
        <v>78700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621000</v>
      </c>
      <c r="H8" s="262">
        <v>78700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189000</v>
      </c>
      <c r="H18" s="8">
        <f>SUM(H19)</f>
        <v>17330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189000</v>
      </c>
      <c r="H19" s="263">
        <v>17330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96030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2" t="s">
        <v>316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45000</v>
      </c>
      <c r="H12" s="270"/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18085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35000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35000</v>
      </c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313000</v>
      </c>
      <c r="H74" s="65">
        <f>SUM(H75:H85)</f>
        <v>18085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307000</v>
      </c>
      <c r="H75" s="199">
        <v>18085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6000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260000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30000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777000</v>
      </c>
      <c r="H134" s="9">
        <f>SUM(H132,H131,H125,H123,H121,H118,H116,H113,H108,H106,H104,H102,H55,H50,H34,H32,H30,H22,H20,H18,H10,H7)</f>
        <v>18085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98" zoomScaleNormal="130" zoomScaleSheetLayoutView="100" workbookViewId="0">
      <selection activeCell="G73" sqref="G7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2" t="s">
        <v>317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атнитеррор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2022-03-02T07:09:39Z</dcterms:modified>
</cp:coreProperties>
</file>