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34" i="5" l="1"/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<sst xmlns="http://schemas.openxmlformats.org/spreadsheetml/2006/main" count="7968" uniqueCount="316">
  <si>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</si>
  <si>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</si>
  <si>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</si>
  <si>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</si>
  <si>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</si>
  <si>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</si>
  <si>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</si>
  <si>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</si>
  <si>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</si>
  <si>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</si>
  <si>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</si>
  <si>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</si>
  <si>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</si>
  <si>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</si>
  <si>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</si>
  <si>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</si>
  <si>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</si>
  <si>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</si>
  <si>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</si>
  <si>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</si>
  <si>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</si>
  <si>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</si>
  <si>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</si>
  <si>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</si>
  <si>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</si>
  <si>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</si>
  <si>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</si>
  <si>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</si>
  <si>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</si>
  <si>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</si>
  <si>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</si>
  <si>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</si>
  <si>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</si>
  <si>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</si>
  <si>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</si>
  <si>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</si>
  <si>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</si>
  <si>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</si>
  <si>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</si>
  <si>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</si>
  <si>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</si>
  <si>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</si>
  <si>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</si>
  <si>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</si>
  <si>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</si>
  <si>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</si>
  <si>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</si>
  <si>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</si>
  <si>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</si>
  <si>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</si>
  <si>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</si>
  <si>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</si>
  <si>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</si>
  <si>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</si>
  <si>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</si>
  <si>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</si>
  <si>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</si>
  <si>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</si>
  <si>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</si>
  <si>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</si>
  <si>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</si>
  <si>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</si>
  <si>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</si>
  <si>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</si>
  <si>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</si>
  <si>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</si>
  <si>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</si>
  <si>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</si>
  <si>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</si>
  <si>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</si>
  <si>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</si>
  <si>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</si>
  <si>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</si>
  <si>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</si>
  <si>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</si>
  <si>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</si>
  <si>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</si>
  <si>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</si>
  <si>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</si>
  <si>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</si>
  <si>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</si>
  <si>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</si>
  <si>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</si>
  <si>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</si>
  <si>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</si>
  <si>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</si>
  <si>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</si>
  <si>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</si>
  <si>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</si>
  <si>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</si>
  <si>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</si>
  <si>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</si>
  <si>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</si>
  <si>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</si>
  <si>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</si>
  <si>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</si>
  <si>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</si>
  <si>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</si>
  <si>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</si>
  <si>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</si>
  <si>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</si>
  <si>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</si>
  <si>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</si>
  <si>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</si>
  <si>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</si>
  <si>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</si>
  <si>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</si>
  <si>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</si>
  <si>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</si>
  <si>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</si>
  <si>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</si>
  <si>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</si>
  <si>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</si>
  <si>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</si>
  <si>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</si>
  <si>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</si>
  <si>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</si>
  <si>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</si>
  <si>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</si>
  <si>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</si>
  <si>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</si>
  <si>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</si>
  <si>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</si>
  <si>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</si>
  <si>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</si>
  <si>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</si>
  <si>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</si>
  <si>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</si>
  <si>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</si>
  <si>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</si>
  <si>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</si>
  <si>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</si>
  <si>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</si>
  <si>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</si>
  <si>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</si>
  <si>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</si>
  <si>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</si>
  <si>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</si>
  <si>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</si>
  <si>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</si>
  <si>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</si>
  <si>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</si>
  <si>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</si>
  <si>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</si>
  <si>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</si>
  <si>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</si>
  <si>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</si>
  <si>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</si>
  <si>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</si>
  <si>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</si>
  <si>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</si>
  <si>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</si>
  <si>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</si>
  <si>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</si>
  <si>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</si>
  <si>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</si>
  <si>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</si>
  <si>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</si>
  <si>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</si>
  <si>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</si>
  <si>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</si>
  <si>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</si>
  <si>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</si>
  <si>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</si>
  <si>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</si>
  <si>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</si>
  <si>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</si>
  <si>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</si>
  <si>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</si>
  <si>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</si>
  <si>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</si>
  <si>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</si>
  <si>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</si>
  <si>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</si>
  <si>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</si>
  <si>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</si>
  <si>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</si>
  <si>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</si>
  <si>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</si>
  <si>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</si>
  <si>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</si>
  <si>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</si>
  <si>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</si>
  <si>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</si>
  <si>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</si>
  <si>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</si>
  <si>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</si>
  <si>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</si>
  <si>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</si>
  <si>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</si>
  <si>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</si>
  <si>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</si>
  <si>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</si>
  <si>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</si>
  <si>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</si>
  <si>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</si>
  <si>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</si>
  <si>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</si>
  <si>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</si>
  <si>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</si>
  <si>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</si>
  <si>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</si>
  <si>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</si>
  <si>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</si>
  <si>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</si>
  <si>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</si>
  <si>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</si>
  <si>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</si>
  <si>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</si>
  <si>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</si>
  <si>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</si>
  <si>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</si>
  <si>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</si>
  <si>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</si>
  <si>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</si>
  <si>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</si>
  <si>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</si>
  <si>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</si>
  <si>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</si>
  <si>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</si>
  <si>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</si>
  <si>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</si>
  <si>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</si>
  <si>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</si>
  <si>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</si>
  <si>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</si>
  <si>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</si>
  <si>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</si>
  <si>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</si>
  <si>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</si>
  <si>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</si>
  <si>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</si>
  <si>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</si>
  <si>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</si>
  <si>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</si>
  <si>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</si>
  <si>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</si>
  <si>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</si>
  <si>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</si>
  <si>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</si>
  <si>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</si>
  <si>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</si>
  <si>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</si>
  <si>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</si>
  <si>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</si>
  <si>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</si>
  <si>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</si>
  <si>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</si>
  <si>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</si>
  <si>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</si>
  <si>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</si>
  <si>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</si>
  <si>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</si>
  <si>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</si>
  <si>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</si>
  <si>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</si>
  <si>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</si>
  <si>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</si>
  <si>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</si>
  <si>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</si>
  <si>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</si>
  <si>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</si>
  <si>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</si>
  <si>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</si>
  <si>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</si>
  <si>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</si>
  <si>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</si>
  <si>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</si>
  <si>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</si>
  <si>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</si>
  <si>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</si>
  <si>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</si>
  <si>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</si>
  <si>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</si>
  <si>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</si>
  <si>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</si>
  <si>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</si>
  <si>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</si>
  <si>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</si>
  <si>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</si>
  <si>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</si>
  <si>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</si>
  <si>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</si>
  <si>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</si>
  <si>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</si>
  <si>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</si>
  <si>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</si>
  <si>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</si>
  <si>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</si>
  <si>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</si>
  <si>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</si>
  <si>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</si>
  <si>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</si>
  <si>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</si>
  <si>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</si>
  <si>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</si>
  <si>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</si>
  <si>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</si>
  <si>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</si>
  <si>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</si>
  <si>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</si>
  <si>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</si>
  <si>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</si>
  <si>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</si>
  <si>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</si>
  <si>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</si>
  <si>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</si>
  <si>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</si>
  <si>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</si>
  <si>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</si>
  <si>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</si>
  <si>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</si>
  <si>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</si>
  <si>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</si>
  <si>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</si>
  <si>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01.11.2021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</si>
</sst>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6" sqref="E16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139000</v>
      </c>
      <c r="E6" s="138">
        <f>E8+E11</f>
        <v>36366.569999999832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139000</v>
      </c>
      <c r="E8" s="138">
        <f>E9+E10</f>
        <v>36366.569999999832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-4212000</v>
      </c>
      <c r="E9" s="269">
        <v>-3453438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4351000</v>
      </c>
      <c r="E10" s="269">
        <v>3489804.57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-139000</v>
      </c>
      <c r="E18" s="141">
        <f>Доходы!D13-'000'!E8</f>
        <v>223230.96000000017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7" zoomScaleSheetLayoutView="100" workbookViewId="0">
      <selection activeCell="A8" sqref="A8:D8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244116.57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102965.29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20819.68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151472.29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-40194.69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9054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3652000</v>
      </c>
      <c r="D34" s="166">
        <f>D35+D39+D40+D41</f>
        <v>3245688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2397497</v>
      </c>
    </row>
    <row r="36" spans="1:4" ht="15" x14ac:dyDescent="0.25">
      <c r="A36" s="179" t="s">
        <v>276</v>
      </c>
      <c r="B36" s="173"/>
      <c r="C36" s="169">
        <v>2652000</v>
      </c>
      <c r="D36" s="170">
        <v>2349497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20481</v>
      </c>
    </row>
    <row r="41" spans="1:4" ht="15" x14ac:dyDescent="0.25">
      <c r="A41" s="183" t="s">
        <v>282</v>
      </c>
      <c r="B41" s="168" t="s">
        <v>283</v>
      </c>
      <c r="C41" s="169">
        <v>821000</v>
      </c>
      <c r="D41" s="170">
        <v>677710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4212000</v>
      </c>
      <c r="D45" s="166">
        <f>SUM(D34,D14)</f>
        <v>3489804.57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622021</v>
      </c>
      <c r="H7" s="212">
        <f>SUM(H8:H9)</f>
        <v>512021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622021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512021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144893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144893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144893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198979</v>
      </c>
      <c r="H18" s="228">
        <f>SUM(H19)</f>
        <v>165689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198979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165689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899596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899596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279688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279688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55204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37354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11214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26140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4350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4350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1604000</v>
      </c>
      <c r="H55" s="228">
        <f>SUM(H56,H58,H65,H68,H74,H86,H93)</f>
        <v>1274848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6864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6864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815216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803826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4688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309000</v>
      </c>
      <c r="H86" s="251">
        <f>SUM(H87:H92)</f>
        <v>192000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209000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42000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260768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79952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57273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123543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63376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63376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1106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1106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4347000</v>
      </c>
      <c r="H134" s="267">
        <f>SUM(H132,H131,H125,H123,H121,H118,H116,H113,H108,H106,H104,H102,H55,H50,H34,H32,H30,H22,H20,H18,H10,H7)</f>
        <v>3453438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570537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570537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178152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178152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264">
        <f>H35+H40+H43</f>
        <v>55204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37354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11214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26140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v>4350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4350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147308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11390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>
        <v>4688</v>
      </c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135918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72082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23846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1106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1106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952307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6" sqref="H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313359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313359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96755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96755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410114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15700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15700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4781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4781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20481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98" sqref="H9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1.7109375" customWidth="1"/>
    <col min="9" max="9" width="2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610342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493189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493189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117153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7870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17283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92000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610342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120373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120373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120373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220241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0" sqref="G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622021</v>
      </c>
      <c r="H7" s="53">
        <f>SUM(H8:H9)</f>
        <v>512021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622021</v>
      </c>
      <c r="H8" s="262">
        <v>512021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198979</v>
      </c>
      <c r="H18" s="8">
        <f>SUM(H19)</f>
        <v>165689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198979</v>
      </c>
      <c r="H19" s="263">
        <v>165689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821000</v>
      </c>
      <c r="H134" s="9">
        <f>SUM(H132,H131,H125,H123,H121,H118,H116,H113,H108,H106,H104,H102,H55,H50,H34,H32,H30,H22,H20,H18,H10,H7)</f>
        <v>677710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24520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24520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63">
        <v>24520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639000</v>
      </c>
      <c r="H55" s="8">
        <f>SUM(H56,H58,H65,H68,H74,H86,H93)</f>
        <v>417330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6864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6864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210769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210769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264000</v>
      </c>
      <c r="H86" s="65">
        <f>SUM(H87:H92)</f>
        <v>192000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209000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>
        <v>42000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7697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7697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744000</v>
      </c>
      <c r="H134" s="9">
        <f>SUM(H132,H131,H125,H123,H121,H118,H116,H113,H108,H106,H104,H102,H55,H50,H34,H32,H30,H22,H20,H18,H10,H7)</f>
        <v>498867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25000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25000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25000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2021-11-08T09:05:01Z</dcterms:modified>
</cp:coreProperties>
</file>