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ngaron_buh\Desktop\Отчеты 2020-21гг\2021г — копия\"/>
    </mc:Choice>
  </mc:AlternateContent>
  <bookViews>
    <workbookView xWindow="480" yWindow="30" windowWidth="15195" windowHeight="11640" tabRatio="815" firstSheet="1" activeTab="1"/>
  </bookViews>
  <sheets>
    <sheet name="печать" sheetId="1" r:id="rId1"/>
    <sheet name="000" sheetId="3" r:id="rId2"/>
    <sheet name="Доходы" sheetId="4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H58" i="13" l="1"/>
  <c r="G92" i="5" l="1"/>
  <c r="G72" i="2"/>
  <c r="C35" i="4"/>
  <c r="I133" i="2"/>
  <c r="H133" i="2"/>
  <c r="G133" i="2"/>
  <c r="I131" i="2"/>
  <c r="H131" i="2"/>
  <c r="G131" i="2"/>
  <c r="G127" i="2"/>
  <c r="H127" i="2"/>
  <c r="I127" i="2"/>
  <c r="G128" i="2"/>
  <c r="G125" i="2" s="1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8" i="2" s="1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G43" i="2" s="1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5" i="2" s="1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G29" i="2"/>
  <c r="G28" i="2" s="1"/>
  <c r="H27" i="2"/>
  <c r="H26" i="2" s="1"/>
  <c r="G27" i="2"/>
  <c r="G26" i="2" s="1"/>
  <c r="G25" i="2"/>
  <c r="H25" i="2"/>
  <c r="I25" i="2"/>
  <c r="H24" i="2"/>
  <c r="H23" i="2" s="1"/>
  <c r="H28" i="2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7" i="2" s="1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H38" i="5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3" i="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4" i="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I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34" i="4"/>
  <c r="D35" i="4"/>
  <c r="D34" i="4" s="1"/>
  <c r="D14" i="4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G55" i="12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G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I65" i="2"/>
  <c r="G55" i="13"/>
  <c r="H11" i="2" l="1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C45" i="4"/>
  <c r="H55" i="15"/>
  <c r="H55" i="5"/>
  <c r="D45" i="4"/>
  <c r="E8" i="3" s="1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134" i="15" s="1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H34" i="5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I34" i="2" l="1"/>
  <c r="G134" i="5"/>
  <c r="E6" i="3"/>
  <c r="E18" i="3"/>
  <c r="I134" i="11"/>
  <c r="H134" i="22"/>
  <c r="G134" i="25"/>
  <c r="H134" i="13"/>
  <c r="H134" i="24"/>
  <c r="G134" i="27"/>
  <c r="H134" i="7"/>
  <c r="H134" i="8"/>
  <c r="G134" i="17"/>
  <c r="G134" i="10"/>
  <c r="I134" i="5"/>
  <c r="G134" i="14"/>
  <c r="H134" i="17"/>
  <c r="H134" i="26"/>
  <c r="H134" i="5"/>
  <c r="G55" i="2"/>
  <c r="G134" i="2" s="1"/>
  <c r="H34" i="2"/>
  <c r="I55" i="2"/>
  <c r="I134" i="2" s="1"/>
  <c r="H55" i="2"/>
  <c r="H134" i="15"/>
  <c r="G134" i="6"/>
  <c r="G134" i="12"/>
  <c r="H134" i="2" l="1"/>
</calcChain>
</file>

<file path=xl/sharedStrings.xml><?xml version="1.0" encoding="utf-8"?>
<sst xmlns="http://schemas.openxmlformats.org/spreadsheetml/2006/main" count="7968" uniqueCount="316">
  <si>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</si>
  <si>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</si>
  <si>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</si>
  <si>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</si>
  <si>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</si>
  <si>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</si>
  <si>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</si>
  <si>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</si>
  <si>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</si>
  <si>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</si>
  <si>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</si>
  <si>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</si>
  <si>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</si>
  <si>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</si>
  <si>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</si>
  <si>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</si>
  <si>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</si>
  <si>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</si>
  <si>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</si>
  <si>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</si>
  <si>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</si>
  <si>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</si>
  <si>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</si>
  <si>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</si>
  <si>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</si>
  <si>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</si>
  <si>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</si>
  <si>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</si>
  <si>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</si>
  <si>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</si>
  <si>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</si>
  <si>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</si>
  <si>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</si>
  <si>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</si>
  <si>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</si>
  <si>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</si>
  <si>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</si>
  <si>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</si>
  <si>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</si>
  <si>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</si>
  <si>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</si>
  <si>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</si>
  <si>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</si>
  <si>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</si>
  <si>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</si>
  <si>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</si>
  <si>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</si>
  <si>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</si>
  <si>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</si>
  <si>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</si>
  <si>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</si>
  <si>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</si>
  <si>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</si>
  <si>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</si>
  <si>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</si>
  <si>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</si>
  <si>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</si>
  <si>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</si>
  <si>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</si>
  <si>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</si>
  <si>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</si>
  <si>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</si>
  <si>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</si>
  <si>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</si>
  <si>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</si>
  <si>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</si>
  <si>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</si>
  <si>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</si>
  <si>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</si>
  <si>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</si>
  <si>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</si>
  <si>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</si>
  <si>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</si>
  <si>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</si>
  <si>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</si>
  <si>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</si>
  <si>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</si>
  <si>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</si>
  <si>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</si>
  <si>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</si>
  <si>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</si>
  <si>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</si>
  <si>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</si>
  <si>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</si>
  <si>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</si>
  <si>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</si>
  <si>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</si>
  <si>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</si>
  <si>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</si>
  <si>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</si>
  <si>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</si>
  <si>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</si>
  <si>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</si>
  <si>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</si>
  <si>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</si>
  <si>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</si>
  <si>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</si>
  <si>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</si>
  <si>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</si>
  <si>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</si>
  <si>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</si>
  <si>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</si>
  <si>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</si>
  <si>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</si>
  <si>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</si>
  <si>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</si>
  <si>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</si>
  <si>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</si>
  <si>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</si>
  <si>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</si>
  <si>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</si>
  <si>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</si>
  <si>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</si>
  <si>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</si>
  <si>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</si>
  <si>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</si>
  <si>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</si>
  <si>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</si>
  <si>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</si>
  <si>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</si>
  <si>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</si>
  <si>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</si>
  <si>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</si>
  <si>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</si>
  <si>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</si>
  <si>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</si>
  <si>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</si>
  <si>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</si>
  <si>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</si>
  <si>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</si>
  <si>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</si>
  <si>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</si>
  <si>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</si>
  <si>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</si>
  <si>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</si>
  <si>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</si>
  <si>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</si>
  <si>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</si>
  <si>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</si>
  <si>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</si>
  <si>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</si>
  <si>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</si>
  <si>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</si>
  <si>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</si>
  <si>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</si>
  <si>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</si>
  <si>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</si>
  <si>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</si>
  <si>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</si>
  <si>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</si>
  <si>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</si>
  <si>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</si>
  <si>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</si>
  <si>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</si>
  <si>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</si>
  <si>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</si>
  <si>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</si>
  <si>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</si>
  <si>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</si>
  <si>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</si>
  <si>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</si>
  <si>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</si>
  <si>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</si>
  <si>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</si>
  <si>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</si>
  <si>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</si>
  <si>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</si>
  <si>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</si>
  <si>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</si>
  <si>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</si>
  <si>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</si>
  <si>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</si>
  <si>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</si>
  <si>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</si>
  <si>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</si>
  <si>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</si>
  <si>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</si>
  <si>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</si>
  <si>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</si>
  <si>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</si>
  <si>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</si>
  <si>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</si>
  <si>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</si>
  <si>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</si>
  <si>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</si>
  <si>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</si>
  <si>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</si>
  <si>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</si>
  <si>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</si>
  <si>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</si>
  <si>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</si>
  <si>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</si>
  <si>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</si>
  <si>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</si>
  <si>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</si>
  <si>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</si>
  <si>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</si>
  <si>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</si>
  <si>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</si>
  <si>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</si>
  <si>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</si>
  <si>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</si>
  <si>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</si>
  <si>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</si>
  <si>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</si>
  <si>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</si>
  <si>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</si>
  <si>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</si>
  <si>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</si>
  <si>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</si>
  <si>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</si>
  <si>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</si>
  <si>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</si>
  <si>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</si>
  <si>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</si>
  <si>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</si>
  <si>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</si>
  <si>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</si>
  <si>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</si>
  <si>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</si>
  <si>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</si>
  <si>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</si>
  <si>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</si>
  <si>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</si>
  <si>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</si>
  <si>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</si>
  <si>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</si>
  <si>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</si>
  <si>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</si>
  <si>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</si>
  <si>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</si>
  <si>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</si>
  <si>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</si>
  <si>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</si>
  <si>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</si>
  <si>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</si>
  <si>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</si>
  <si>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</si>
  <si>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</si>
  <si>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</si>
  <si>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</si>
  <si>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</si>
  <si>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</si>
  <si>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</si>
  <si>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</si>
  <si>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</si>
  <si>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</si>
  <si>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</si>
  <si>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</si>
  <si>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</si>
  <si>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</si>
  <si>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</si>
  <si>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</si>
  <si>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</si>
  <si>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</si>
  <si>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</si>
  <si>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</si>
  <si>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</si>
  <si>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</si>
  <si>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</si>
  <si>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</si>
  <si>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</si>
  <si>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</si>
  <si>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</si>
  <si>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</si>
  <si>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</si>
  <si>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</si>
  <si>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</si>
  <si>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</si>
  <si>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</si>
  <si>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</si>
  <si>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</si>
  <si>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</si>
  <si>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</si>
  <si>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</si>
  <si>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</si>
  <si>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</si>
  <si>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</si>
  <si>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</si>
  <si>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</si>
  <si>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</si>
  <si>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</si>
  <si>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</si>
  <si>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</si>
  <si>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</si>
  <si>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</si>
  <si>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</si>
  <si>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</si>
  <si>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</si>
  <si>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</si>
  <si>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</si>
  <si>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</si>
  <si>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</si>
  <si>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</si>
  <si>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</si>
  <si>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</si>
  <si>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</si>
  <si>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</si>
  <si>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</si>
  <si>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</si>
  <si>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вус</t>
  </si>
  <si>
    <t>ФЗм</t>
  </si>
  <si>
    <t>благоустройство</t>
  </si>
  <si>
    <t>ул.освещение</t>
  </si>
  <si>
    <t>ДК субв.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</si>
  <si>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</si>
  <si>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</si>
  <si>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</si>
  <si>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</si>
  <si>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</si>
  <si>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</si>
  <si>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</si>
  <si>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</si>
  <si>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</si>
  <si>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</si>
  <si>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>отчет на 01.10.2021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</si>
</sst>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7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19" fillId="0" borderId="10" xfId="0" applyFont="1" applyBorder="1"/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71" t="s">
        <v>7</v>
      </c>
      <c r="G1" s="271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72" t="s">
        <v>71</v>
      </c>
      <c r="F3" s="272"/>
      <c r="G3" s="272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72" t="s">
        <v>288</v>
      </c>
      <c r="F5" s="272"/>
      <c r="G5" s="272"/>
    </row>
    <row r="6" spans="1:7" s="10" customFormat="1" ht="15" customHeight="1" x14ac:dyDescent="0.2">
      <c r="B6" s="187"/>
      <c r="C6" s="187"/>
      <c r="D6" s="187"/>
      <c r="E6" s="271" t="s">
        <v>289</v>
      </c>
      <c r="F6" s="271"/>
      <c r="G6" s="271"/>
    </row>
    <row r="7" spans="1:7" s="10" customFormat="1" ht="12.75" x14ac:dyDescent="0.2">
      <c r="A7" s="271"/>
      <c r="B7" s="271"/>
      <c r="C7" s="271"/>
      <c r="D7" s="271"/>
      <c r="E7" s="271"/>
      <c r="F7" s="271"/>
      <c r="G7" s="271"/>
    </row>
    <row r="8" spans="1:7" s="10" customFormat="1" ht="12.75" x14ac:dyDescent="0.2">
      <c r="A8" s="271" t="s">
        <v>92</v>
      </c>
      <c r="B8" s="271"/>
      <c r="C8" s="271"/>
      <c r="D8" s="271"/>
      <c r="E8" s="271"/>
      <c r="F8" s="271"/>
      <c r="G8" s="271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8"/>
      <c r="B11" s="275" t="s">
        <v>82</v>
      </c>
      <c r="C11" s="276"/>
      <c r="D11" s="276"/>
      <c r="E11" s="276"/>
      <c r="F11" s="277"/>
      <c r="G11" s="280" t="s">
        <v>74</v>
      </c>
    </row>
    <row r="12" spans="1:7" s="6" customFormat="1" ht="22.5" x14ac:dyDescent="0.15">
      <c r="A12" s="279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81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2" t="s">
        <v>70</v>
      </c>
      <c r="B140" s="283"/>
      <c r="C140" s="283"/>
      <c r="D140" s="283"/>
      <c r="E140" s="283"/>
      <c r="F140" s="284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4" t="s">
        <v>178</v>
      </c>
      <c r="B142" s="274"/>
      <c r="C142" s="274"/>
      <c r="D142" s="274"/>
      <c r="E142" s="274"/>
      <c r="F142" s="274"/>
      <c r="G142" s="274"/>
    </row>
    <row r="143" spans="1:7" ht="12.75" x14ac:dyDescent="0.2">
      <c r="A143" s="273" t="s">
        <v>126</v>
      </c>
      <c r="B143" s="273"/>
      <c r="C143" s="273"/>
      <c r="D143" s="273"/>
      <c r="E143" s="273"/>
      <c r="F143" s="273"/>
      <c r="G143" s="273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3" sqref="H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B2" s="3" t="s">
        <v>301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39000</v>
      </c>
      <c r="H104" s="9">
        <f>SUM(H105)</f>
        <v>38376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39000</v>
      </c>
      <c r="H105" s="202">
        <v>38376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39000</v>
      </c>
      <c r="H134" s="9">
        <v>38376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98" sqref="H9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1.7109375" customWidth="1"/>
    <col min="9" max="9" width="2" customWidth="1"/>
  </cols>
  <sheetData>
    <row r="2" spans="1:9" x14ac:dyDescent="0.2">
      <c r="B2" s="3" t="s">
        <v>302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637000</v>
      </c>
      <c r="H55" s="8">
        <f>SUM(H56,H58,H65,H68,H74,H86,H93)</f>
        <v>543687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501000</v>
      </c>
      <c r="H74" s="65">
        <f>SUM(H75:H85)</f>
        <v>436134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501000</v>
      </c>
      <c r="H75" s="199">
        <v>436134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136000</v>
      </c>
      <c r="H93" s="9">
        <f>SUM(H94:H101)</f>
        <v>107553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>
        <v>7870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36000</v>
      </c>
      <c r="H99" s="202">
        <v>7683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92000</v>
      </c>
      <c r="H101" s="202">
        <v>92000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637000</v>
      </c>
      <c r="H134" s="9">
        <f>SUM(H132,H131,H125,H123,H121,H118,H116,H113,H108,H106,H104,H102,H55,H50,H34,H32,H30,H22,H20,H18,H10,H7)</f>
        <v>543687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9.5703125" style="32" customWidth="1"/>
    <col min="8" max="8" width="12.140625" customWidth="1"/>
    <col min="9" max="9" width="8.5703125" customWidth="1"/>
  </cols>
  <sheetData>
    <row r="2" spans="1:9" x14ac:dyDescent="0.2">
      <c r="B2" s="3" t="s">
        <v>303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310</v>
      </c>
      <c r="B10" s="91"/>
      <c r="C10" s="33"/>
      <c r="D10" s="33"/>
      <c r="E10" s="24">
        <v>247</v>
      </c>
      <c r="F10" s="35"/>
      <c r="G10" s="30">
        <f>SUM(G11,G14,G16)</f>
        <v>129000</v>
      </c>
      <c r="H10" s="30">
        <f>SUM(H11,H14,H16)</f>
        <v>111853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129000</v>
      </c>
      <c r="H11" s="9">
        <f>SUM(H12:H13)</f>
        <v>111853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129000</v>
      </c>
      <c r="H12" s="202">
        <v>111853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100000</v>
      </c>
      <c r="H55" s="8">
        <f>SUM(H56,H58,H65,H68,H74,H86,H93)</f>
        <v>99868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100000</v>
      </c>
      <c r="H74" s="65">
        <f>SUM(H75:H85)</f>
        <v>99868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100000</v>
      </c>
      <c r="H75" s="199">
        <v>99868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229000</v>
      </c>
      <c r="H134" s="9">
        <f>SUM(H132,H131,H125,H123,H121,H118,H116,H113,H108,H106,H104,H102,H55,H50,H34,H32,H30,H22,H20,H18,H10,H7)</f>
        <v>211721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20" sqref="H2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28515625" style="32" customWidth="1"/>
    <col min="8" max="8" width="9.5703125" customWidth="1"/>
    <col min="9" max="9" width="8.5703125" customWidth="1"/>
  </cols>
  <sheetData>
    <row r="2" spans="1:9" x14ac:dyDescent="0.2">
      <c r="B2" s="3" t="s">
        <v>304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620000</v>
      </c>
      <c r="H7" s="53">
        <f>SUM(H8:H9)</f>
        <v>457021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620000</v>
      </c>
      <c r="H8" s="262">
        <v>457021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190000</v>
      </c>
      <c r="H18" s="8">
        <f>SUM(H19)</f>
        <v>149079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190000</v>
      </c>
      <c r="H19" s="263">
        <v>149079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810000</v>
      </c>
      <c r="H134" s="9">
        <f>SUM(H132,H131,H125,H123,H121,H118,H116,H113,H108,H106,H104,H102,H55,H50,H34,H32,H30,H22,H20,H18,H10,H7)</f>
        <v>606100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H76" sqref="H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5703125" style="32" customWidth="1"/>
    <col min="8" max="8" width="11.1406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310</v>
      </c>
      <c r="B10" s="91"/>
      <c r="C10" s="33"/>
      <c r="D10" s="33"/>
      <c r="E10" s="24">
        <v>247</v>
      </c>
      <c r="F10" s="35"/>
      <c r="G10" s="30">
        <f>SUM(G11,G14,G16)</f>
        <v>42000</v>
      </c>
      <c r="H10" s="30">
        <f>SUM(H11,H14,H16)</f>
        <v>19880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42000</v>
      </c>
      <c r="H11" s="9">
        <f>SUM(H12:H13)</f>
        <v>19880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9">
        <v>42000</v>
      </c>
      <c r="H12" s="270">
        <v>19880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639000</v>
      </c>
      <c r="H55" s="8">
        <f>SUM(H56,H58,H65,H68,H74,H86,H93)</f>
        <v>400675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25000</v>
      </c>
      <c r="H58" s="65">
        <f>SUM(H59:H64)</f>
        <v>6864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15.75" x14ac:dyDescent="0.25">
      <c r="A64" s="63" t="s">
        <v>312</v>
      </c>
      <c r="B64" s="99"/>
      <c r="C64" s="12"/>
      <c r="D64" s="12"/>
      <c r="E64" s="27"/>
      <c r="F64" s="57" t="s">
        <v>311</v>
      </c>
      <c r="G64" s="13">
        <v>25000</v>
      </c>
      <c r="H64" s="202">
        <v>6864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305000</v>
      </c>
      <c r="H74" s="65">
        <f>SUM(H75:H85)</f>
        <v>194114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300000</v>
      </c>
      <c r="H75" s="199">
        <v>194114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5000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264000</v>
      </c>
      <c r="H86" s="65">
        <f>SUM(H87:H92)</f>
        <v>192000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209000</v>
      </c>
      <c r="H87" s="202">
        <v>150000</v>
      </c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55000</v>
      </c>
      <c r="H91" s="202">
        <v>42000</v>
      </c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45000</v>
      </c>
      <c r="H93" s="9">
        <f>SUM(H94:H101)</f>
        <v>7697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>
        <v>25000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20000</v>
      </c>
      <c r="H101" s="202">
        <v>7697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57017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>
        <v>57017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5000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5000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744000</v>
      </c>
      <c r="H134" s="9">
        <f>SUM(H132,H131,H125,H123,H121,H118,H116,H113,H108,H106,H104,H102,H55,H50,H34,H32,H30,H22,H20,H18,H10,H7)</f>
        <v>477572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2" zoomScaleNormal="130" zoomScaleSheetLayoutView="100" workbookViewId="0">
      <selection activeCell="H103" sqref="H10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10000</v>
      </c>
      <c r="H104" s="9">
        <f>SUM(H105)</f>
        <v>25000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10000</v>
      </c>
      <c r="H105" s="202">
        <v>25000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25000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H105" sqref="H10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v>20000</v>
      </c>
      <c r="H134" s="9">
        <v>20000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topLeftCell="A4"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87" t="s">
        <v>196</v>
      </c>
      <c r="B2" s="287"/>
      <c r="C2" s="287"/>
      <c r="D2" s="287"/>
      <c r="E2" s="287"/>
      <c r="F2" s="287"/>
      <c r="G2" s="287"/>
    </row>
    <row r="3" spans="1:7" s="130" customFormat="1" ht="42" customHeight="1" x14ac:dyDescent="0.2">
      <c r="A3" s="292" t="s">
        <v>197</v>
      </c>
      <c r="B3" s="290" t="s">
        <v>198</v>
      </c>
      <c r="C3" s="288" t="s">
        <v>199</v>
      </c>
      <c r="D3" s="288" t="s">
        <v>200</v>
      </c>
      <c r="E3" s="127"/>
      <c r="F3" s="128"/>
      <c r="G3" s="129"/>
    </row>
    <row r="4" spans="1:7" s="130" customFormat="1" ht="42" customHeight="1" x14ac:dyDescent="0.2">
      <c r="A4" s="293"/>
      <c r="B4" s="291"/>
      <c r="C4" s="289"/>
      <c r="D4" s="289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150000</v>
      </c>
      <c r="E6" s="138">
        <f>E8+E11</f>
        <v>-57373.810000000056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150000</v>
      </c>
      <c r="E8" s="138">
        <f>E9+E10</f>
        <v>-57373.810000000056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-4201000</v>
      </c>
      <c r="E9" s="269">
        <v>-3156458.81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4351000</v>
      </c>
      <c r="E10" s="269">
        <v>3099085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-150000</v>
      </c>
      <c r="E18" s="141">
        <f>Доходы!D13-'000'!E8</f>
        <v>316971.34000000008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85" t="s">
        <v>305</v>
      </c>
      <c r="C21" s="285"/>
    </row>
    <row r="22" spans="1:17" x14ac:dyDescent="0.2">
      <c r="A22" s="153" t="s">
        <v>228</v>
      </c>
      <c r="B22" s="286" t="s">
        <v>229</v>
      </c>
      <c r="C22" s="286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85" t="s">
        <v>306</v>
      </c>
      <c r="C24" s="285"/>
    </row>
    <row r="25" spans="1:17" x14ac:dyDescent="0.2">
      <c r="A25" s="153" t="s">
        <v>231</v>
      </c>
      <c r="B25" s="286" t="s">
        <v>229</v>
      </c>
      <c r="C25" s="286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37" zoomScaleSheetLayoutView="100" workbookViewId="0">
      <selection activeCell="B21" sqref="B21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95" t="s">
        <v>235</v>
      </c>
      <c r="B1" s="295"/>
      <c r="C1" s="295"/>
      <c r="D1" s="295"/>
    </row>
    <row r="2" spans="1:4" x14ac:dyDescent="0.2">
      <c r="A2" s="296" t="s">
        <v>236</v>
      </c>
      <c r="B2" s="296"/>
      <c r="C2" s="296"/>
      <c r="D2" s="29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94"/>
      <c r="C4" s="294"/>
      <c r="D4" s="294"/>
    </row>
    <row r="5" spans="1:4" ht="14.25" customHeight="1" x14ac:dyDescent="0.25">
      <c r="A5" s="155" t="s">
        <v>287</v>
      </c>
      <c r="B5" s="298" t="s">
        <v>315</v>
      </c>
      <c r="C5" s="299"/>
      <c r="D5" s="299"/>
    </row>
    <row r="6" spans="1:4" x14ac:dyDescent="0.2">
      <c r="A6" s="156" t="s">
        <v>299</v>
      </c>
      <c r="B6" s="296"/>
      <c r="C6" s="296"/>
      <c r="D6" s="29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97" t="s">
        <v>238</v>
      </c>
      <c r="B8" s="297"/>
      <c r="C8" s="297"/>
      <c r="D8" s="297"/>
    </row>
    <row r="9" spans="1:4" x14ac:dyDescent="0.2">
      <c r="A9" s="296"/>
      <c r="B9" s="296"/>
      <c r="C9" s="296"/>
      <c r="D9" s="296"/>
    </row>
    <row r="10" spans="1:4" ht="18" customHeight="1" x14ac:dyDescent="0.25">
      <c r="A10" s="294" t="s">
        <v>239</v>
      </c>
      <c r="B10" s="294"/>
      <c r="C10" s="294"/>
      <c r="D10" s="29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259597.53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560000</v>
      </c>
      <c r="D14" s="166">
        <f>IF(SUM(D15:D33)=0,"",SUM(D15:D33))</f>
        <v>194474.81</v>
      </c>
    </row>
    <row r="15" spans="1:4" ht="59.25" customHeight="1" x14ac:dyDescent="0.25">
      <c r="A15" s="167" t="s">
        <v>246</v>
      </c>
      <c r="B15" s="168" t="s">
        <v>247</v>
      </c>
      <c r="C15" s="169">
        <v>130000</v>
      </c>
      <c r="D15" s="170">
        <v>83479.75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/>
      <c r="D17" s="170">
        <v>20819.68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255000</v>
      </c>
      <c r="D19" s="170">
        <v>146929.53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-62958.15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10000</v>
      </c>
      <c r="D27" s="170">
        <v>6204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IF(SUM(C35,C38:C44)=0,"",SUM(C35,C38:C44))</f>
        <v>3641000</v>
      </c>
      <c r="D34" s="166">
        <f>D35+D39+D40+D41</f>
        <v>2961984</v>
      </c>
    </row>
    <row r="35" spans="1:4" ht="15" x14ac:dyDescent="0.25">
      <c r="A35" s="176" t="s">
        <v>274</v>
      </c>
      <c r="B35" s="177" t="s">
        <v>275</v>
      </c>
      <c r="C35" s="178">
        <f>IF(SUM(C36:C37)=0,"",SUM(C36:C37))</f>
        <v>2797000</v>
      </c>
      <c r="D35" s="178">
        <f>IF(SUM(D36:D37)=0,"",SUM(D36:D37))</f>
        <v>2188143</v>
      </c>
    </row>
    <row r="36" spans="1:4" ht="15" x14ac:dyDescent="0.25">
      <c r="A36" s="179" t="s">
        <v>276</v>
      </c>
      <c r="B36" s="173"/>
      <c r="C36" s="169">
        <v>2652000</v>
      </c>
      <c r="D36" s="170">
        <v>2140143</v>
      </c>
    </row>
    <row r="37" spans="1:4" ht="25.5" customHeight="1" x14ac:dyDescent="0.25">
      <c r="A37" s="179" t="s">
        <v>277</v>
      </c>
      <c r="B37" s="173"/>
      <c r="C37" s="169">
        <v>145000</v>
      </c>
      <c r="D37" s="170">
        <v>48000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314</v>
      </c>
      <c r="B39" s="181" t="s">
        <v>313</v>
      </c>
      <c r="C39" s="182"/>
      <c r="D39" s="170">
        <v>150000</v>
      </c>
    </row>
    <row r="40" spans="1:4" ht="30" x14ac:dyDescent="0.25">
      <c r="A40" s="167" t="s">
        <v>280</v>
      </c>
      <c r="B40" s="168" t="s">
        <v>281</v>
      </c>
      <c r="C40" s="169">
        <v>34000</v>
      </c>
      <c r="D40" s="170">
        <v>17741</v>
      </c>
    </row>
    <row r="41" spans="1:4" ht="15" x14ac:dyDescent="0.25">
      <c r="A41" s="183" t="s">
        <v>282</v>
      </c>
      <c r="B41" s="168" t="s">
        <v>283</v>
      </c>
      <c r="C41" s="169">
        <v>810000</v>
      </c>
      <c r="D41" s="170">
        <v>606100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/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SUM(C34,C14)</f>
        <v>4201000</v>
      </c>
      <c r="D45" s="166">
        <f>SUM(D34,D14)</f>
        <v>3156458.81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2" zoomScaleNormal="130" zoomScaleSheetLayoutView="100" workbookViewId="0">
      <selection activeCell="L128" sqref="L128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2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620000</v>
      </c>
      <c r="H7" s="212">
        <f>SUM(H8:H9)</f>
        <v>457021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620000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457021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171000</v>
      </c>
      <c r="H10" s="217">
        <f>SUM(H11,H14,H16)</f>
        <v>131733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171000</v>
      </c>
      <c r="H11" s="223">
        <f>SUM(H12:H13)</f>
        <v>131733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171000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131733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190000</v>
      </c>
      <c r="H18" s="228">
        <f>SUM(H19)</f>
        <v>149079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190000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149079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1124000</v>
      </c>
      <c r="H20" s="228">
        <f>SUM(H21)</f>
        <v>789395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1124000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789395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340000</v>
      </c>
      <c r="H32" s="228">
        <f>SUM(H33)</f>
        <v>232054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340000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232054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138000</v>
      </c>
      <c r="H34" s="240">
        <f>SUM(H35,H38,H40,H43,H46,H48)</f>
        <v>47464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32114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10514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21600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7000</v>
      </c>
      <c r="H40" s="243">
        <f>SUM(H41:H42)</f>
        <v>1850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7000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1850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35000</v>
      </c>
      <c r="H43" s="243">
        <f>SUM(H44:H45)</f>
        <v>13500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20000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3500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15000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10000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50000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50000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1604000</v>
      </c>
      <c r="H55" s="228">
        <f>SUM(H56,H58,H65,H68,H74,H86,H93)</f>
        <v>1170840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25000</v>
      </c>
      <c r="H58" s="251">
        <f>SUM(H59:H64)</f>
        <v>6864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25000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6864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925000</v>
      </c>
      <c r="H74" s="251">
        <f>SUM(H75:H85)</f>
        <v>736818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901000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730116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7000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12000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6702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309000</v>
      </c>
      <c r="H86" s="251">
        <f>SUM(H87:H92)</f>
        <v>192000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209000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150000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100000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42000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342000</v>
      </c>
      <c r="H93" s="223">
        <f>SUM(H94:H101)</f>
        <v>235158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64342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101000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47673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148000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123143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49000</v>
      </c>
      <c r="H104" s="223">
        <f>SUM(H105)</f>
        <v>63376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49000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63376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64000</v>
      </c>
      <c r="H121" s="223">
        <f>SUM(H122)</f>
        <v>57017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64000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57017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11000</v>
      </c>
      <c r="H123" s="235">
        <f>SUM(H124)</f>
        <v>1106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11000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1106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25000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9" t="s">
        <v>70</v>
      </c>
      <c r="B134" s="310"/>
      <c r="C134" s="310"/>
      <c r="D134" s="310"/>
      <c r="E134" s="310"/>
      <c r="F134" s="311"/>
      <c r="G134" s="267">
        <f>SUM(G132,G131,G125,G123,G121,G118,G116,G113,G108,G106,G104,G102,G55,G50,G34,G32,G30,G22,G20,G18,G10,G7)</f>
        <v>4336000</v>
      </c>
      <c r="H134" s="267">
        <f>SUM(H132,H131,H125,H123,H121,H118,H116,H113,H108,H106,H104,H102,H55,H50,H34,H32,H30,H22,H20,H18,H10,H7)</f>
        <v>3099085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29" zoomScaleNormal="130" zoomScaleSheetLayoutView="100" workbookViewId="0">
      <selection activeCell="H123" sqref="H12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6.5703125" customWidth="1"/>
  </cols>
  <sheetData>
    <row r="2" spans="1:9" ht="12.75" x14ac:dyDescent="0.2">
      <c r="A2" s="312" t="s">
        <v>307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725000</v>
      </c>
      <c r="H20" s="8">
        <f>SUM(H21)</f>
        <v>497980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725000</v>
      </c>
      <c r="H21" s="202">
        <v>497980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219000</v>
      </c>
      <c r="H32" s="8">
        <f>SUM(H33)</f>
        <v>141893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219000</v>
      </c>
      <c r="H33" s="202">
        <v>141893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138000</v>
      </c>
      <c r="H34" s="14">
        <f>SUM(H35,H38,H40,H43,H46,H48)</f>
        <v>47464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32114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>
        <v>10514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>
        <v>21600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7000</v>
      </c>
      <c r="H40" s="72">
        <v>1850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7000</v>
      </c>
      <c r="H42" s="204">
        <v>1850</v>
      </c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35000</v>
      </c>
      <c r="H43" s="72">
        <f>SUM(H44:H45)</f>
        <v>13500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20000</v>
      </c>
      <c r="H44" s="204">
        <v>3500</v>
      </c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15000</v>
      </c>
      <c r="H45" s="204">
        <v>10000</v>
      </c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50000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>
        <v>50000</v>
      </c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228000</v>
      </c>
      <c r="H55" s="8">
        <f>SUM(H56,H58,H65,H68,H74,H86,H93)</f>
        <v>126610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19000</v>
      </c>
      <c r="H74" s="65">
        <f>SUM(H75:H85)</f>
        <v>6702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7000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12000</v>
      </c>
      <c r="H79" s="202">
        <v>6702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45000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45000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161000</v>
      </c>
      <c r="H93" s="9">
        <f>SUM(H94:H101)</f>
        <v>119908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>
        <v>56472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40000</v>
      </c>
      <c r="H99" s="202">
        <v>39990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36000</v>
      </c>
      <c r="H101" s="202">
        <v>23446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1106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>
        <v>1106</v>
      </c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1322000</v>
      </c>
      <c r="H134" s="9">
        <f>SUM(H132,H131,H125,H123,H121,H118,H116,H113,H108,H106,H104,H102,H55,H50,H34,H32,H30,H22,H20,H18,H10,H7)</f>
        <v>815053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20" zoomScaleNormal="130" zoomScaleSheetLayoutView="100" workbookViewId="0">
      <selection activeCell="H31" sqref="H3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2" t="s">
        <v>308</v>
      </c>
      <c r="B2" s="313"/>
      <c r="C2" s="313"/>
      <c r="D2" s="313"/>
      <c r="E2" s="313"/>
      <c r="F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373000</v>
      </c>
      <c r="H20" s="8">
        <f>SUM(H21)</f>
        <v>277815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373000</v>
      </c>
      <c r="H21" s="202">
        <v>277815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113000</v>
      </c>
      <c r="H32" s="8">
        <f>SUM(H33)</f>
        <v>86020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113000</v>
      </c>
      <c r="H33" s="202">
        <v>86020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486000</v>
      </c>
      <c r="H134" s="9">
        <f>SUM(H132,H131,H125,H123,H121,H118,H116,H113,H108,H106,H104,H102,H55,H50,H34,H32,H30,H22,H20,H18,H10,H7)</f>
        <v>363835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133" sqref="G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2" t="s">
        <v>309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25000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25000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19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26000</v>
      </c>
      <c r="H20" s="8">
        <f>SUM(H21)</f>
        <v>13600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26000</v>
      </c>
      <c r="H21" s="202">
        <v>13600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8000</v>
      </c>
      <c r="H32" s="8">
        <f>SUM(H33)</f>
        <v>4141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8000</v>
      </c>
      <c r="H33" s="202">
        <v>4141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34000</v>
      </c>
      <c r="H134" s="9">
        <f>SUM(H132,H131,H125,H123,H121,H118,H116,H113,H108,H106,H104,H102,H55,H50,H34,H32,H30,H22,H20,H18,H10,H7)</f>
        <v>17741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1</vt:i4>
      </vt:variant>
    </vt:vector>
  </HeadingPairs>
  <TitlesOfParts>
    <vt:vector size="33" baseType="lpstr">
      <vt:lpstr>печать</vt:lpstr>
      <vt:lpstr>000</vt:lpstr>
      <vt:lpstr>Доходы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2021-05-11T10:02:27Z</cp:lastPrinted>
  <dcterms:created xsi:type="dcterms:W3CDTF">2012-01-22T06:17:30Z</dcterms:created>
  <dcterms:modified xsi:type="dcterms:W3CDTF">2021-10-01T09:53:58Z</dcterms:modified>
</cp:coreProperties>
</file>