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firstSheet="2" activeTab="14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58" i="13" l="1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H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34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11" i="2" l="1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H34" i="5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<sst xmlns="http://schemas.openxmlformats.org/spreadsheetml/2006/main" count="7968" uniqueCount="316">
  <si>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</si>
  <si>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</si>
  <si>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</si>
  <si>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</si>
  <si>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</si>
  <si>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</si>
  <si>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</si>
  <si>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</si>
  <si>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</si>
  <si>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</si>
  <si>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</si>
  <si>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</si>
  <si>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</si>
  <si>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</si>
  <si>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</si>
  <si>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</si>
  <si>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</si>
  <si>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</si>
  <si>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</si>
  <si>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</si>
  <si>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</si>
  <si>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</si>
  <si>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</si>
  <si>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</si>
  <si>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</si>
  <si>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</si>
  <si>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</si>
  <si>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</si>
  <si>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</si>
  <si>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</si>
  <si>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</si>
  <si>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</si>
  <si>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</si>
  <si>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</si>
  <si>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</si>
  <si>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</si>
  <si>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</si>
  <si>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</si>
  <si>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</si>
  <si>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</si>
  <si>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</si>
  <si>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</si>
  <si>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</si>
  <si>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</si>
  <si>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</si>
  <si>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</si>
  <si>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</si>
  <si>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</si>
  <si>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</si>
  <si>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</si>
  <si>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</si>
  <si>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</si>
  <si>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</si>
  <si>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</si>
  <si>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</si>
  <si>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</si>
  <si>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</si>
  <si>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</si>
  <si>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</si>
  <si>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</si>
  <si>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</si>
  <si>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</si>
  <si>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</si>
  <si>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</si>
  <si>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</si>
  <si>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</si>
  <si>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</si>
  <si>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</si>
  <si>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</si>
  <si>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</si>
  <si>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</si>
  <si>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</si>
  <si>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</si>
  <si>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</si>
  <si>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</si>
  <si>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</si>
  <si>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</si>
  <si>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</si>
  <si>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</si>
  <si>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</si>
  <si>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</si>
  <si>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</si>
  <si>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</si>
  <si>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</si>
  <si>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</si>
  <si>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</si>
  <si>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</si>
  <si>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</si>
  <si>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</si>
  <si>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</si>
  <si>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</si>
  <si>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</si>
  <si>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</si>
  <si>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</si>
  <si>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</si>
  <si>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</si>
  <si>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</si>
  <si>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</si>
  <si>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</si>
  <si>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</si>
  <si>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</si>
  <si>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</si>
  <si>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</si>
  <si>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</si>
  <si>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</si>
  <si>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</si>
  <si>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</si>
  <si>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</si>
  <si>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</si>
  <si>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</si>
  <si>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</si>
  <si>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</si>
  <si>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</si>
  <si>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</si>
  <si>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</si>
  <si>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</si>
  <si>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</si>
  <si>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</si>
  <si>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</si>
  <si>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</si>
  <si>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</si>
  <si>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</si>
  <si>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</si>
  <si>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</si>
  <si>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</si>
  <si>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</si>
  <si>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</si>
  <si>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</si>
  <si>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</si>
  <si>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</si>
  <si>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</si>
  <si>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</si>
  <si>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</si>
  <si>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</si>
  <si>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</si>
  <si>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</si>
  <si>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</si>
  <si>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</si>
  <si>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</si>
  <si>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</si>
  <si>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</si>
  <si>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</si>
  <si>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</si>
  <si>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</si>
  <si>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</si>
  <si>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</si>
  <si>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</si>
  <si>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</si>
  <si>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</si>
  <si>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</si>
  <si>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</si>
  <si>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</si>
  <si>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</si>
  <si>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</si>
  <si>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</si>
  <si>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</si>
  <si>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</si>
  <si>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</si>
  <si>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</si>
  <si>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</si>
  <si>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</si>
  <si>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</si>
  <si>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</si>
  <si>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</si>
  <si>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</si>
  <si>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</si>
  <si>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</si>
  <si>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</si>
  <si>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</si>
  <si>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</si>
  <si>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</si>
  <si>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</si>
  <si>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</si>
  <si>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</si>
  <si>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</si>
  <si>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</si>
  <si>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</si>
  <si>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</si>
  <si>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</si>
  <si>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</si>
  <si>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</si>
  <si>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</si>
  <si>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</si>
  <si>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</si>
  <si>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</si>
  <si>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</si>
  <si>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</si>
  <si>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</si>
  <si>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</si>
  <si>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</si>
  <si>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</si>
  <si>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</si>
  <si>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</si>
  <si>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</si>
  <si>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</si>
  <si>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</si>
  <si>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</si>
  <si>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</si>
  <si>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</si>
  <si>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</si>
  <si>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</si>
  <si>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</si>
  <si>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</si>
  <si>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</si>
  <si>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</si>
  <si>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</si>
  <si>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</si>
  <si>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</si>
  <si>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</si>
  <si>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</si>
  <si>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</si>
  <si>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</si>
  <si>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</si>
  <si>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</si>
  <si>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</si>
  <si>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</si>
  <si>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</si>
  <si>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</si>
  <si>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</si>
  <si>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</si>
  <si>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</si>
  <si>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</si>
  <si>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</si>
  <si>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</si>
  <si>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</si>
  <si>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</si>
  <si>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</si>
  <si>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</si>
  <si>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</si>
  <si>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</si>
  <si>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</si>
  <si>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</si>
  <si>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</si>
  <si>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</si>
  <si>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</si>
  <si>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</si>
  <si>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</si>
  <si>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</si>
  <si>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</si>
  <si>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</si>
  <si>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</si>
  <si>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</si>
  <si>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</si>
  <si>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</si>
  <si>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</si>
  <si>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</si>
  <si>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</si>
  <si>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</si>
  <si>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</si>
  <si>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</si>
  <si>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</si>
  <si>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</si>
  <si>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</si>
  <si>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</si>
  <si>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</si>
  <si>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</si>
  <si>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</si>
  <si>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</si>
  <si>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</si>
  <si>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</si>
  <si>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</si>
  <si>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</si>
  <si>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</si>
  <si>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</si>
  <si>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</si>
  <si>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</si>
  <si>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</si>
  <si>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</si>
  <si>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</si>
  <si>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</si>
  <si>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</si>
  <si>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</si>
  <si>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</si>
  <si>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</si>
  <si>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</si>
  <si>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</si>
  <si>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</si>
  <si>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</si>
  <si>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</si>
  <si>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</si>
  <si>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</si>
  <si>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</si>
  <si>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</si>
  <si>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</si>
  <si>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</si>
  <si>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</si>
  <si>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</si>
  <si>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</si>
  <si>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</si>
  <si>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</si>
  <si>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</si>
  <si>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</si>
  <si>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</si>
  <si>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</si>
  <si>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</si>
  <si>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</si>
  <si>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</si>
  <si>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</si>
  <si>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</si>
  <si>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</si>
  <si>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</si>
  <si>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</si>
  <si>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</si>
  <si>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</si>
  <si>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</si>
  <si>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</si>
  <si>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</si>
  <si>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</si>
  <si>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</si>
  <si>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</si>
  <si>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</si>
  <si>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</si>
  <si>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</si>
  <si>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</si>
  <si>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</si>
  <si>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01.08.2021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</si>
</sst>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3" t="s">
        <v>7</v>
      </c>
      <c r="G1" s="283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4" t="s">
        <v>71</v>
      </c>
      <c r="F3" s="284"/>
      <c r="G3" s="284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4" t="s">
        <v>288</v>
      </c>
      <c r="F5" s="284"/>
      <c r="G5" s="284"/>
    </row>
    <row r="6" spans="1:7" s="10" customFormat="1" ht="15" customHeight="1" x14ac:dyDescent="0.2">
      <c r="B6" s="187"/>
      <c r="C6" s="187"/>
      <c r="D6" s="187"/>
      <c r="E6" s="283" t="s">
        <v>289</v>
      </c>
      <c r="F6" s="283"/>
      <c r="G6" s="283"/>
    </row>
    <row r="7" spans="1:7" s="10" customFormat="1" ht="12.75" x14ac:dyDescent="0.2">
      <c r="A7" s="283"/>
      <c r="B7" s="283"/>
      <c r="C7" s="283"/>
      <c r="D7" s="283"/>
      <c r="E7" s="283"/>
      <c r="F7" s="283"/>
      <c r="G7" s="283"/>
    </row>
    <row r="8" spans="1:7" s="10" customFormat="1" ht="12.75" x14ac:dyDescent="0.2">
      <c r="A8" s="283" t="s">
        <v>92</v>
      </c>
      <c r="B8" s="283"/>
      <c r="C8" s="283"/>
      <c r="D8" s="283"/>
      <c r="E8" s="283"/>
      <c r="F8" s="283"/>
      <c r="G8" s="283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6"/>
      <c r="B11" s="273" t="s">
        <v>82</v>
      </c>
      <c r="C11" s="274"/>
      <c r="D11" s="274"/>
      <c r="E11" s="274"/>
      <c r="F11" s="275"/>
      <c r="G11" s="278" t="s">
        <v>74</v>
      </c>
    </row>
    <row r="12" spans="1:7" s="6" customFormat="1" ht="22.5" x14ac:dyDescent="0.15">
      <c r="A12" s="277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9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0" t="s">
        <v>70</v>
      </c>
      <c r="B140" s="281"/>
      <c r="C140" s="281"/>
      <c r="D140" s="281"/>
      <c r="E140" s="281"/>
      <c r="F140" s="282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2" t="s">
        <v>178</v>
      </c>
      <c r="B142" s="272"/>
      <c r="C142" s="272"/>
      <c r="D142" s="272"/>
      <c r="E142" s="272"/>
      <c r="F142" s="272"/>
      <c r="G142" s="272"/>
    </row>
    <row r="143" spans="1:7" ht="12.75" x14ac:dyDescent="0.2">
      <c r="A143" s="271" t="s">
        <v>126</v>
      </c>
      <c r="B143" s="271"/>
      <c r="C143" s="271"/>
      <c r="D143" s="271"/>
      <c r="E143" s="271"/>
      <c r="F143" s="271"/>
      <c r="G143" s="271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38376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>
        <v>38376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39000</v>
      </c>
      <c r="H134" s="9">
        <v>38376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97" sqref="H9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327982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317919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317919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10063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2670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>
        <v>7393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327982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7" sqref="H1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89393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89393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89393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99868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99868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99868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229000</v>
      </c>
      <c r="H134" s="9">
        <f>SUM(H132,H131,H125,H123,H121,H118,H116,H113,H108,H106,H104,H102,H55,H50,H34,H32,H30,H22,H20,H18,H10,H7)</f>
        <v>189261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27" sqref="H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620000</v>
      </c>
      <c r="H7" s="53">
        <f>SUM(H8:H9)</f>
        <v>382021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620000</v>
      </c>
      <c r="H8" s="262">
        <v>382021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190000</v>
      </c>
      <c r="H18" s="8">
        <f>SUM(H19)</f>
        <v>132469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190000</v>
      </c>
      <c r="H19" s="263">
        <v>132469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514490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tabSelected="1" view="pageBreakPreview" topLeftCell="A83" zoomScaleNormal="130" zoomScaleSheetLayoutView="100" workbookViewId="0">
      <selection activeCell="G88" sqref="G8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42000</v>
      </c>
      <c r="H10" s="30">
        <f>SUM(H11,H14,H16)</f>
        <v>19880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42000</v>
      </c>
      <c r="H11" s="9">
        <f>SUM(H12:H13)</f>
        <v>19880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9">
        <v>42000</v>
      </c>
      <c r="H12" s="270">
        <v>19880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639000</v>
      </c>
      <c r="H55" s="8">
        <f>SUM(H56,H58,H65,H68,H74,H86,H93)</f>
        <v>288569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25000</v>
      </c>
      <c r="H58" s="65">
        <f>SUM(H59:H64)</f>
        <v>5845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25000</v>
      </c>
      <c r="H64" s="202">
        <v>5845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128724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128724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264000</v>
      </c>
      <c r="H86" s="65">
        <f>SUM(H87:H92)</f>
        <v>150000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209000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4000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>
        <v>4000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57017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57017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744000</v>
      </c>
      <c r="H134" s="9">
        <f>SUM(H132,H131,H125,H123,H121,H118,H116,H113,H108,H106,H104,H102,H55,H50,H34,H32,H30,H22,H20,H18,H10,H7)</f>
        <v>365466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8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10000</v>
      </c>
      <c r="H104" s="9">
        <f>SUM(H105)</f>
        <v>10000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10000</v>
      </c>
      <c r="H105" s="202">
        <v>10000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10000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4" zoomScaleSheetLayoutView="100" workbookViewId="0">
      <selection activeCell="D12" sqref="D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7" t="s">
        <v>196</v>
      </c>
      <c r="B2" s="287"/>
      <c r="C2" s="287"/>
      <c r="D2" s="287"/>
      <c r="E2" s="287"/>
      <c r="F2" s="287"/>
      <c r="G2" s="287"/>
    </row>
    <row r="3" spans="1:7" s="130" customFormat="1" ht="42" customHeight="1" x14ac:dyDescent="0.2">
      <c r="A3" s="292" t="s">
        <v>197</v>
      </c>
      <c r="B3" s="290" t="s">
        <v>198</v>
      </c>
      <c r="C3" s="288" t="s">
        <v>199</v>
      </c>
      <c r="D3" s="288" t="s">
        <v>200</v>
      </c>
      <c r="E3" s="127"/>
      <c r="F3" s="128"/>
      <c r="G3" s="129"/>
    </row>
    <row r="4" spans="1:7" s="130" customFormat="1" ht="42" customHeight="1" x14ac:dyDescent="0.2">
      <c r="A4" s="293"/>
      <c r="B4" s="291"/>
      <c r="C4" s="289"/>
      <c r="D4" s="289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150000</v>
      </c>
      <c r="E6" s="138">
        <f>E8+E11</f>
        <v>-203125.70999999996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150000</v>
      </c>
      <c r="E8" s="138">
        <f>E9+E10</f>
        <v>-203125.70999999996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-4201000</v>
      </c>
      <c r="E9" s="269">
        <v>-2542498.71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4351000</v>
      </c>
      <c r="E10" s="269">
        <v>2339373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-150000</v>
      </c>
      <c r="E18" s="141">
        <f>Доходы!D13-'000'!E8</f>
        <v>462723.24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5" t="s">
        <v>305</v>
      </c>
      <c r="C21" s="285"/>
    </row>
    <row r="22" spans="1:17" x14ac:dyDescent="0.2">
      <c r="A22" s="153" t="s">
        <v>228</v>
      </c>
      <c r="B22" s="286" t="s">
        <v>229</v>
      </c>
      <c r="C22" s="286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5" t="s">
        <v>306</v>
      </c>
      <c r="C24" s="285"/>
    </row>
    <row r="25" spans="1:17" x14ac:dyDescent="0.2">
      <c r="A25" s="153" t="s">
        <v>231</v>
      </c>
      <c r="B25" s="286" t="s">
        <v>229</v>
      </c>
      <c r="C25" s="286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1" zoomScaleSheetLayoutView="100" workbookViewId="0">
      <selection activeCell="D21" sqref="D21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5" t="s">
        <v>235</v>
      </c>
      <c r="B1" s="295"/>
      <c r="C1" s="295"/>
      <c r="D1" s="295"/>
    </row>
    <row r="2" spans="1:4" x14ac:dyDescent="0.2">
      <c r="A2" s="296" t="s">
        <v>236</v>
      </c>
      <c r="B2" s="296"/>
      <c r="C2" s="296"/>
      <c r="D2" s="29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4"/>
      <c r="C4" s="294"/>
      <c r="D4" s="294"/>
    </row>
    <row r="5" spans="1:4" ht="14.25" customHeight="1" x14ac:dyDescent="0.25">
      <c r="A5" s="155" t="s">
        <v>287</v>
      </c>
      <c r="B5" s="298" t="s">
        <v>315</v>
      </c>
      <c r="C5" s="299"/>
      <c r="D5" s="299"/>
    </row>
    <row r="6" spans="1:4" x14ac:dyDescent="0.2">
      <c r="A6" s="156" t="s">
        <v>299</v>
      </c>
      <c r="B6" s="296"/>
      <c r="C6" s="296"/>
      <c r="D6" s="29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7" t="s">
        <v>238</v>
      </c>
      <c r="B8" s="297"/>
      <c r="C8" s="297"/>
      <c r="D8" s="297"/>
    </row>
    <row r="9" spans="1:4" x14ac:dyDescent="0.2">
      <c r="A9" s="296"/>
      <c r="B9" s="296"/>
      <c r="C9" s="296"/>
      <c r="D9" s="296"/>
    </row>
    <row r="10" spans="1:4" ht="18" customHeight="1" x14ac:dyDescent="0.25">
      <c r="A10" s="294" t="s">
        <v>239</v>
      </c>
      <c r="B10" s="294"/>
      <c r="C10" s="294"/>
      <c r="D10" s="29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192915.71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78163.59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>
        <v>18722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146601.72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-56775.6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10000</v>
      </c>
      <c r="D27" s="170">
        <v>6204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3641000</v>
      </c>
      <c r="D34" s="166">
        <f>D35+D39+D40+D41</f>
        <v>2349583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1672832</v>
      </c>
    </row>
    <row r="36" spans="1:4" ht="15" x14ac:dyDescent="0.25">
      <c r="A36" s="179" t="s">
        <v>276</v>
      </c>
      <c r="B36" s="173"/>
      <c r="C36" s="169">
        <v>2652000</v>
      </c>
      <c r="D36" s="170">
        <v>1624832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48000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>
        <v>12261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514490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4201000</v>
      </c>
      <c r="D45" s="166">
        <f>SUM(D34,D14)</f>
        <v>2542498.71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L128" sqref="L128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620000</v>
      </c>
      <c r="H7" s="212">
        <f>SUM(H8:H9)</f>
        <v>382021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382021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171000</v>
      </c>
      <c r="H10" s="217">
        <f>SUM(H11,H14,H16)</f>
        <v>109273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171000</v>
      </c>
      <c r="H11" s="223">
        <f>SUM(H12:H13)</f>
        <v>109273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171000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109273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190000</v>
      </c>
      <c r="H18" s="228">
        <f>SUM(H19)</f>
        <v>132469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190000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132469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570318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570318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177813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177813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37544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23664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9064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14600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380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380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13500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3500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10000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1604000</v>
      </c>
      <c r="H55" s="228">
        <f>SUM(H56,H58,H65,H68,H74,H86,H93)</f>
        <v>824542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25000</v>
      </c>
      <c r="H58" s="251">
        <f>SUM(H59:H64)</f>
        <v>5845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25000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5845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925000</v>
      </c>
      <c r="H74" s="251">
        <f>SUM(H75:H85)</f>
        <v>553213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546511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6702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309000</v>
      </c>
      <c r="H86" s="251">
        <f>SUM(H87:H92)</f>
        <v>150000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209000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115484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43655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39990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31839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49000</v>
      </c>
      <c r="H104" s="223">
        <f>SUM(H105)</f>
        <v>48376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49000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48376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57017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57017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40000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4351000</v>
      </c>
      <c r="H134" s="267">
        <f>SUM(H132,H131,H125,H123,H121,H118,H116,H113,H108,H106,H104,H102,H55,H50,H34,H32,H30,H22,H20,H18,H10,H7)</f>
        <v>2339373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4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2" t="s">
        <v>307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364298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364298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114057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114057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14">
        <f>SUM(H35,H38,H40,H43,H46,H48)</f>
        <v>37544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23664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9064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14600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f>SUM(H41:H42)</f>
        <v>380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380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13500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3500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10000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108123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6702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>
        <v>6702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101421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40985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39990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20446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624022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7" sqref="H3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308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196620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196620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60895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60895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257515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2" sqref="G132: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309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31" sqref="H3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9400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9400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2861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2861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12261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2021-08-03T09:10:40Z</dcterms:modified>
</cp:coreProperties>
</file>