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Отчеты 2020-21гг\2021г — копия\"/>
    </mc:Choice>
  </mc:AlternateContent>
  <bookViews>
    <workbookView xWindow="480" yWindow="30" windowWidth="15195" windowHeight="11640" tabRatio="815" firstSheet="2" activeTab="3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H58" i="13" l="1"/>
  <c r="G92" i="5" l="1"/>
  <c r="G72" i="2"/>
  <c r="C35" i="4"/>
  <c r="I133" i="2"/>
  <c r="H133" i="2"/>
  <c r="G133" i="2"/>
  <c r="I131" i="2"/>
  <c r="H131" i="2"/>
  <c r="G131" i="2"/>
  <c r="G127" i="2"/>
  <c r="H127" i="2"/>
  <c r="I127" i="2"/>
  <c r="G128" i="2"/>
  <c r="G125" i="2" s="1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8" i="2" s="1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G43" i="2" s="1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5" i="2" s="1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G29" i="2"/>
  <c r="G28" i="2" s="1"/>
  <c r="H27" i="2"/>
  <c r="H26" i="2" s="1"/>
  <c r="G27" i="2"/>
  <c r="G26" i="2" s="1"/>
  <c r="G25" i="2"/>
  <c r="H25" i="2"/>
  <c r="I25" i="2"/>
  <c r="H24" i="2"/>
  <c r="H23" i="2" s="1"/>
  <c r="H28" i="2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7" i="2" s="1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3" i="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4" i="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34" i="4"/>
  <c r="D35" i="4"/>
  <c r="D34" i="4" s="1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55" i="12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I65" i="2"/>
  <c r="G55" i="13"/>
  <c r="H11" i="2" l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H10" i="2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C45" i="4"/>
  <c r="H55" i="15"/>
  <c r="H55" i="5"/>
  <c r="D45" i="4"/>
  <c r="E8" i="3" s="1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134" i="15" s="1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H34" i="5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I34" i="2" l="1"/>
  <c r="G134" i="5"/>
  <c r="E6" i="3"/>
  <c r="E18" i="3"/>
  <c r="I134" i="11"/>
  <c r="H134" i="22"/>
  <c r="G134" i="25"/>
  <c r="H134" i="13"/>
  <c r="H134" i="24"/>
  <c r="G134" i="27"/>
  <c r="H134" i="7"/>
  <c r="H134" i="8"/>
  <c r="G134" i="17"/>
  <c r="G134" i="10"/>
  <c r="I134" i="5"/>
  <c r="G134" i="14"/>
  <c r="H134" i="17"/>
  <c r="H134" i="10"/>
  <c r="H134" i="26"/>
  <c r="H134" i="5"/>
  <c r="G55" i="2"/>
  <c r="G134" i="2" s="1"/>
  <c r="H34" i="2"/>
  <c r="I55" i="2"/>
  <c r="I134" i="2" s="1"/>
  <c r="H55" i="2"/>
  <c r="H134" i="15"/>
  <c r="G134" i="6"/>
  <c r="G134" i="12"/>
  <c r="H134" i="2" l="1"/>
</calcChain>
</file>

<file path=xl/sharedStrings.xml><?xml version="1.0" encoding="utf-8"?>
<sst xmlns="http://schemas.openxmlformats.org/spreadsheetml/2006/main" count="7968" uniqueCount="316">
  <si>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</si>
  <si>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</si>
  <si>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</si>
  <si>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</si>
  <si>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</si>
  <si>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</si>
  <si>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</si>
  <si>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</si>
  <si>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</si>
  <si>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</si>
  <si>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</si>
  <si>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</si>
  <si>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</si>
  <si>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</si>
  <si>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</si>
  <si>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</si>
  <si>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</si>
  <si>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</si>
  <si>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</si>
  <si>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</si>
  <si>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</si>
  <si>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</si>
  <si>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</si>
  <si>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</si>
  <si>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</si>
  <si>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</si>
  <si>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</si>
  <si>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</si>
  <si>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</si>
  <si>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</si>
  <si>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</si>
  <si>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</si>
  <si>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</si>
  <si>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</si>
  <si>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</si>
  <si>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</si>
  <si>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</si>
  <si>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</si>
  <si>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</si>
  <si>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</si>
  <si>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</si>
  <si>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</si>
  <si>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</si>
  <si>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</si>
  <si>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</si>
  <si>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</si>
  <si>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</si>
  <si>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</si>
  <si>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</si>
  <si>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</si>
  <si>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</si>
  <si>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</si>
  <si>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</si>
  <si>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</si>
  <si>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</si>
  <si>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</si>
  <si>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</si>
  <si>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</si>
  <si>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</si>
  <si>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</si>
  <si>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</si>
  <si>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</si>
  <si>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</si>
  <si>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</si>
  <si>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</si>
  <si>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</si>
  <si>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</si>
  <si>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</si>
  <si>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</si>
  <si>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</si>
  <si>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</si>
  <si>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</si>
  <si>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</si>
  <si>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</si>
  <si>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</si>
  <si>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</si>
  <si>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</si>
  <si>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</si>
  <si>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</si>
  <si>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</si>
  <si>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</si>
  <si>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</si>
  <si>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</si>
  <si>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</si>
  <si>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</si>
  <si>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</si>
  <si>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</si>
  <si>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</si>
  <si>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</si>
  <si>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</si>
  <si>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</si>
  <si>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</si>
  <si>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</si>
  <si>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</si>
  <si>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</si>
  <si>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</si>
  <si>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</si>
  <si>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</si>
  <si>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</si>
  <si>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</si>
  <si>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</si>
  <si>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</si>
  <si>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</si>
  <si>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</si>
  <si>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</si>
  <si>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</si>
  <si>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</si>
  <si>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</si>
  <si>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</si>
  <si>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</si>
  <si>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</si>
  <si>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</si>
  <si>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</si>
  <si>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</si>
  <si>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</si>
  <si>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</si>
  <si>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</si>
  <si>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</si>
  <si>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</si>
  <si>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</si>
  <si>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</si>
  <si>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</si>
  <si>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</si>
  <si>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</si>
  <si>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</si>
  <si>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</si>
  <si>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</si>
  <si>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</si>
  <si>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</si>
  <si>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</si>
  <si>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</si>
  <si>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</si>
  <si>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</si>
  <si>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</si>
  <si>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</si>
  <si>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</si>
  <si>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</si>
  <si>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</si>
  <si>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</si>
  <si>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</si>
  <si>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</si>
  <si>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</si>
  <si>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</si>
  <si>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</si>
  <si>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</si>
  <si>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</si>
  <si>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</si>
  <si>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</si>
  <si>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</si>
  <si>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</si>
  <si>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</si>
  <si>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</si>
  <si>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</si>
  <si>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</si>
  <si>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</si>
  <si>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</si>
  <si>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</si>
  <si>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</si>
  <si>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</si>
  <si>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</si>
  <si>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</si>
  <si>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</si>
  <si>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</si>
  <si>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</si>
  <si>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</si>
  <si>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</si>
  <si>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</si>
  <si>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</si>
  <si>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</si>
  <si>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</si>
  <si>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</si>
  <si>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</si>
  <si>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</si>
  <si>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</si>
  <si>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</si>
  <si>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</si>
  <si>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</si>
  <si>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</si>
  <si>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</si>
  <si>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</si>
  <si>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</si>
  <si>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</si>
  <si>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</si>
  <si>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</si>
  <si>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</si>
  <si>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</si>
  <si>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</si>
  <si>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</si>
  <si>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</si>
  <si>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</si>
  <si>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</si>
  <si>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</si>
  <si>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</si>
  <si>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</si>
  <si>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</si>
  <si>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</si>
  <si>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</si>
  <si>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</si>
  <si>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</si>
  <si>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</si>
  <si>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</si>
  <si>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</si>
  <si>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</si>
  <si>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</si>
  <si>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</si>
  <si>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</si>
  <si>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</si>
  <si>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</si>
  <si>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</si>
  <si>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</si>
  <si>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</si>
  <si>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</si>
  <si>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</si>
  <si>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</si>
  <si>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</si>
  <si>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</si>
  <si>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</si>
  <si>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</si>
  <si>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</si>
  <si>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</si>
  <si>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</si>
  <si>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</si>
  <si>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</si>
  <si>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</si>
  <si>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</si>
  <si>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</si>
  <si>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</si>
  <si>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</si>
  <si>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</si>
  <si>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</si>
  <si>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</si>
  <si>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</si>
  <si>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</si>
  <si>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</si>
  <si>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</si>
  <si>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</si>
  <si>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</si>
  <si>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</si>
  <si>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</si>
  <si>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</si>
  <si>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</si>
  <si>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</si>
  <si>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</si>
  <si>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</si>
  <si>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</si>
  <si>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</si>
  <si>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</si>
  <si>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</si>
  <si>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</si>
  <si>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</si>
  <si>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</si>
  <si>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</si>
  <si>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</si>
  <si>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</si>
  <si>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</si>
  <si>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</si>
  <si>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</si>
  <si>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</si>
  <si>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</si>
  <si>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</si>
  <si>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</si>
  <si>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</si>
  <si>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</si>
  <si>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</si>
  <si>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</si>
  <si>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</si>
  <si>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</si>
  <si>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</si>
  <si>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</si>
  <si>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</si>
  <si>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</si>
  <si>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</si>
  <si>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</si>
  <si>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</si>
  <si>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</si>
  <si>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</si>
  <si>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</si>
  <si>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</si>
  <si>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</si>
  <si>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</si>
  <si>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</si>
  <si>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</si>
  <si>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</si>
  <si>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</si>
  <si>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</si>
  <si>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</si>
  <si>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</si>
  <si>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</si>
  <si>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</si>
  <si>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</si>
  <si>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</si>
  <si>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</si>
  <si>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</si>
  <si>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</si>
  <si>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</si>
  <si>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</si>
  <si>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</si>
  <si>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</si>
  <si>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</si>
  <si>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</si>
  <si>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</si>
  <si>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</si>
  <si>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</si>
  <si>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</si>
  <si>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</si>
  <si>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</si>
  <si>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</si>
  <si>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</si>
  <si>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</si>
  <si>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</si>
  <si>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</si>
  <si>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</si>
  <si>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</si>
  <si>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</si>
  <si>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</si>
  <si>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>отчет на 01.06.2021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</si>
</sst>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83" t="s">
        <v>288</v>
      </c>
      <c r="F5" s="283"/>
      <c r="G5" s="283"/>
    </row>
    <row r="6" spans="1:7" s="10" customFormat="1" ht="15" customHeight="1" x14ac:dyDescent="0.2">
      <c r="B6" s="187"/>
      <c r="C6" s="187"/>
      <c r="D6" s="187"/>
      <c r="E6" s="282" t="s">
        <v>289</v>
      </c>
      <c r="F6" s="282"/>
      <c r="G6" s="282"/>
    </row>
    <row r="7" spans="1:7" s="10" customFormat="1" ht="12.75" x14ac:dyDescent="0.2">
      <c r="A7" s="282"/>
      <c r="B7" s="282"/>
      <c r="C7" s="282"/>
      <c r="D7" s="282"/>
      <c r="E7" s="282"/>
      <c r="F7" s="282"/>
      <c r="G7" s="282"/>
    </row>
    <row r="8" spans="1:7" s="10" customFormat="1" ht="12.75" x14ac:dyDescent="0.2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 x14ac:dyDescent="0.15">
      <c r="A12" s="276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78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 x14ac:dyDescent="0.2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A136" sqref="A136:G13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301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39000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39000</v>
      </c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2.5703125" customWidth="1"/>
    <col min="9" max="9" width="4" hidden="1" customWidth="1"/>
  </cols>
  <sheetData>
    <row r="2" spans="1:9" x14ac:dyDescent="0.2">
      <c r="B2" s="3" t="s">
        <v>302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637000</v>
      </c>
      <c r="H55" s="8">
        <f>SUM(H56,H58,H65,H68,H74,H86,H93)</f>
        <v>206859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501000</v>
      </c>
      <c r="H74" s="65">
        <f>SUM(H75:H85)</f>
        <v>206859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501000</v>
      </c>
      <c r="H75" s="199">
        <v>206859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136000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/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92000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637000</v>
      </c>
      <c r="H134" s="9">
        <f>SUM(H132,H131,H125,H123,H121,H118,H116,H113,H108,H106,H104,H102,H55,H50,H34,H32,H30,H22,H20,H18,H10,H7)</f>
        <v>206859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 x14ac:dyDescent="0.2">
      <c r="B2" s="3" t="s">
        <v>303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129000</v>
      </c>
      <c r="H10" s="30">
        <f>SUM(H11,H14,H16)</f>
        <v>65583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129000</v>
      </c>
      <c r="H11" s="9">
        <f>SUM(H12:H13)</f>
        <v>65583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129000</v>
      </c>
      <c r="H12" s="202">
        <v>65583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99868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99868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99868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229000</v>
      </c>
      <c r="H134" s="9">
        <f>SUM(H132,H131,H125,H123,H121,H118,H116,H113,H108,H106,H104,H102,H55,H50,H34,H32,H30,H22,H20,H18,H10,H7)</f>
        <v>165451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10" sqref="H1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 x14ac:dyDescent="0.2">
      <c r="B2" s="3" t="s">
        <v>304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620000</v>
      </c>
      <c r="H7" s="53">
        <f>SUM(H8:H9)</f>
        <v>234031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620000</v>
      </c>
      <c r="H8" s="262">
        <v>234031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190000</v>
      </c>
      <c r="H18" s="8">
        <f>SUM(H19)</f>
        <v>88989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190000</v>
      </c>
      <c r="H19" s="263">
        <v>88989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323020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H127" sqref="H12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310</v>
      </c>
      <c r="B10" s="91"/>
      <c r="C10" s="33"/>
      <c r="D10" s="33"/>
      <c r="E10" s="24">
        <v>247</v>
      </c>
      <c r="F10" s="35"/>
      <c r="G10" s="30">
        <f>SUM(G11,G14,G16)</f>
        <v>42000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42000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9">
        <v>42000</v>
      </c>
      <c r="H12" s="201"/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589000</v>
      </c>
      <c r="H55" s="8">
        <f>SUM(H56,H58,H65,H68,H74,H86,H93)</f>
        <v>265294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25000</v>
      </c>
      <c r="H58" s="65">
        <f>SUM(H59:H64)</f>
        <v>19880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312</v>
      </c>
      <c r="B64" s="99"/>
      <c r="C64" s="12"/>
      <c r="D64" s="12"/>
      <c r="E64" s="27"/>
      <c r="F64" s="57" t="s">
        <v>311</v>
      </c>
      <c r="G64" s="13">
        <v>25000</v>
      </c>
      <c r="H64" s="202">
        <v>19880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305000</v>
      </c>
      <c r="H74" s="65">
        <f>SUM(H75:H85)</f>
        <v>95414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300000</v>
      </c>
      <c r="H75" s="199">
        <v>95414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214000</v>
      </c>
      <c r="H86" s="65">
        <f>SUM(H87:H92)</f>
        <v>150000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>
        <v>159000</v>
      </c>
      <c r="H87" s="202">
        <v>150000</v>
      </c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55000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>
        <v>25000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5000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5000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694000</v>
      </c>
      <c r="H134" s="9">
        <f>SUM(H132,H131,H125,H123,H121,H118,H116,H113,H108,H106,H104,H102,H55,H50,H34,H32,H30,H22,H20,H18,H10,H7)</f>
        <v>265294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98" zoomScaleNormal="130" zoomScaleSheetLayoutView="100" workbookViewId="0">
      <selection activeCell="H106" sqref="H10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10000</v>
      </c>
      <c r="H104" s="9">
        <f>SUM(H105)</f>
        <v>10000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10000</v>
      </c>
      <c r="H105" s="202">
        <v>10000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10000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H105" sqref="H10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4"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 x14ac:dyDescent="0.2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 x14ac:dyDescent="0.2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100000</v>
      </c>
      <c r="E6" s="138">
        <f>E8+E11</f>
        <v>-129962.08000000007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100000</v>
      </c>
      <c r="E8" s="138">
        <f>E9+E10</f>
        <v>-129962.08000000007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-4201000</v>
      </c>
      <c r="E9" s="269">
        <v>-1708645.08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4301000</v>
      </c>
      <c r="E10" s="269">
        <v>1578683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-100000</v>
      </c>
      <c r="E18" s="141">
        <f>Доходы!D13-'000'!E8</f>
        <v>389559.6100000001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4" t="s">
        <v>305</v>
      </c>
      <c r="C21" s="284"/>
    </row>
    <row r="22" spans="1:17" x14ac:dyDescent="0.2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4" t="s">
        <v>306</v>
      </c>
      <c r="C24" s="284"/>
    </row>
    <row r="25" spans="1:17" x14ac:dyDescent="0.2">
      <c r="A25" s="153" t="s">
        <v>231</v>
      </c>
      <c r="B25" s="285" t="s">
        <v>229</v>
      </c>
      <c r="C25" s="285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31" zoomScaleSheetLayoutView="100" workbookViewId="0">
      <selection activeCell="D16" sqref="D16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4" t="s">
        <v>235</v>
      </c>
      <c r="B1" s="294"/>
      <c r="C1" s="294"/>
      <c r="D1" s="294"/>
    </row>
    <row r="2" spans="1:4" x14ac:dyDescent="0.2">
      <c r="A2" s="295" t="s">
        <v>236</v>
      </c>
      <c r="B2" s="295"/>
      <c r="C2" s="295"/>
      <c r="D2" s="295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3"/>
      <c r="C4" s="293"/>
      <c r="D4" s="293"/>
    </row>
    <row r="5" spans="1:4" ht="14.25" customHeight="1" x14ac:dyDescent="0.25">
      <c r="A5" s="155" t="s">
        <v>287</v>
      </c>
      <c r="B5" s="297" t="s">
        <v>315</v>
      </c>
      <c r="C5" s="298"/>
      <c r="D5" s="298"/>
    </row>
    <row r="6" spans="1:4" x14ac:dyDescent="0.2">
      <c r="A6" s="156" t="s">
        <v>299</v>
      </c>
      <c r="B6" s="295"/>
      <c r="C6" s="295"/>
      <c r="D6" s="295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6" t="s">
        <v>238</v>
      </c>
      <c r="B8" s="296"/>
      <c r="C8" s="296"/>
      <c r="D8" s="296"/>
    </row>
    <row r="9" spans="1:4" x14ac:dyDescent="0.2">
      <c r="A9" s="295"/>
      <c r="B9" s="295"/>
      <c r="C9" s="295"/>
      <c r="D9" s="295"/>
    </row>
    <row r="10" spans="1:4" ht="18" customHeight="1" x14ac:dyDescent="0.25">
      <c r="A10" s="293" t="s">
        <v>239</v>
      </c>
      <c r="B10" s="293"/>
      <c r="C10" s="293"/>
      <c r="D10" s="293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259597.53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560000</v>
      </c>
      <c r="D14" s="166">
        <f>IF(SUM(D15:D33)=0,"",SUM(D15:D33))</f>
        <v>128806.08</v>
      </c>
    </row>
    <row r="15" spans="1:4" ht="59.25" customHeight="1" x14ac:dyDescent="0.25">
      <c r="A15" s="167" t="s">
        <v>246</v>
      </c>
      <c r="B15" s="168" t="s">
        <v>247</v>
      </c>
      <c r="C15" s="169">
        <v>130000</v>
      </c>
      <c r="D15" s="170">
        <v>56325.62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/>
      <c r="D17" s="170">
        <v>18722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255000</v>
      </c>
      <c r="D19" s="170">
        <v>135854.19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-85899.73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10000</v>
      </c>
      <c r="D27" s="170">
        <v>3804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IF(SUM(C35,C38:C44)=0,"",SUM(C35,C38:C44))</f>
        <v>3641000</v>
      </c>
      <c r="D34" s="166">
        <f>D35+D39+D40+D41</f>
        <v>1579839</v>
      </c>
    </row>
    <row r="35" spans="1:4" ht="15" x14ac:dyDescent="0.25">
      <c r="A35" s="176" t="s">
        <v>274</v>
      </c>
      <c r="B35" s="177" t="s">
        <v>275</v>
      </c>
      <c r="C35" s="178">
        <f>IF(SUM(C36:C37)=0,"",SUM(C36:C37))</f>
        <v>2797000</v>
      </c>
      <c r="D35" s="178">
        <f>IF(SUM(D36:D37)=0,"",SUM(D36:D37))</f>
        <v>1100043</v>
      </c>
    </row>
    <row r="36" spans="1:4" ht="15" x14ac:dyDescent="0.25">
      <c r="A36" s="179" t="s">
        <v>276</v>
      </c>
      <c r="B36" s="173"/>
      <c r="C36" s="169">
        <v>2652000</v>
      </c>
      <c r="D36" s="170">
        <v>1064043</v>
      </c>
    </row>
    <row r="37" spans="1:4" ht="25.5" customHeight="1" x14ac:dyDescent="0.25">
      <c r="A37" s="179" t="s">
        <v>277</v>
      </c>
      <c r="B37" s="173"/>
      <c r="C37" s="169">
        <v>145000</v>
      </c>
      <c r="D37" s="170">
        <v>36000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314</v>
      </c>
      <c r="B39" s="181" t="s">
        <v>313</v>
      </c>
      <c r="C39" s="182"/>
      <c r="D39" s="170">
        <v>150000</v>
      </c>
    </row>
    <row r="40" spans="1:4" ht="30" x14ac:dyDescent="0.25">
      <c r="A40" s="167" t="s">
        <v>280</v>
      </c>
      <c r="B40" s="168" t="s">
        <v>281</v>
      </c>
      <c r="C40" s="169">
        <v>34000</v>
      </c>
      <c r="D40" s="170">
        <v>6776</v>
      </c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>
        <v>323020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SUM(C34,C14)</f>
        <v>4201000</v>
      </c>
      <c r="D45" s="166">
        <f>SUM(D34,D14)</f>
        <v>1708645.08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tabSelected="1" view="pageBreakPreview" topLeftCell="A122" zoomScaleNormal="130" zoomScaleSheetLayoutView="100" workbookViewId="0">
      <selection activeCell="A25" sqref="A23:D25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620000</v>
      </c>
      <c r="H7" s="212">
        <f>SUM(H8:H9)</f>
        <v>234031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620000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234031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171000</v>
      </c>
      <c r="H10" s="217">
        <f>SUM(H11,H14,H16)</f>
        <v>65583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171000</v>
      </c>
      <c r="H11" s="223">
        <f>SUM(H12:H13)</f>
        <v>65583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171000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65583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190000</v>
      </c>
      <c r="H18" s="228">
        <f>SUM(H19)</f>
        <v>88989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190000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88989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1124000</v>
      </c>
      <c r="H20" s="228">
        <f>SUM(H21)</f>
        <v>380411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1124000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380411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340000</v>
      </c>
      <c r="H32" s="228">
        <f>SUM(H33)</f>
        <v>115499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340000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115499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138000</v>
      </c>
      <c r="H34" s="240">
        <f>SUM(H35,H38,H40,H43,H46,H48)</f>
        <v>30990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17110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4910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12200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380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380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13500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3500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10000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1554000</v>
      </c>
      <c r="H55" s="228">
        <f>SUM(H56,H58,H65,H68,H74,H86,H93)</f>
        <v>653180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25000</v>
      </c>
      <c r="H58" s="251">
        <f>SUM(H59:H64)</f>
        <v>19880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25000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19880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925000</v>
      </c>
      <c r="H74" s="251">
        <f>SUM(H75:H85)</f>
        <v>402141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901000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402141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259000</v>
      </c>
      <c r="H86" s="251">
        <f>SUM(H87:H92)</f>
        <v>150000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159000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150000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100000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342000</v>
      </c>
      <c r="H93" s="223">
        <f>SUM(H94:H101)</f>
        <v>81159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26139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101000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39990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148000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15030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49000</v>
      </c>
      <c r="H104" s="223">
        <f>SUM(H105)</f>
        <v>10000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49000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10000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64000</v>
      </c>
      <c r="H121" s="223">
        <f>SUM(H122)</f>
        <v>0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64000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11000</v>
      </c>
      <c r="H123" s="235">
        <f>SUM(H124)</f>
        <v>0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11000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40000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4301000</v>
      </c>
      <c r="H134" s="267">
        <f>SUM(H132,H131,H125,H123,H121,H118,H116,H113,H108,H106,H104,H102,H55,H50,H34,H32,H30,H22,H20,H18,H10,H7)</f>
        <v>1578683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97" zoomScaleNormal="130" zoomScaleSheetLayoutView="100" workbookViewId="0">
      <selection activeCell="H100" sqref="H10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 ht="12.75" x14ac:dyDescent="0.2">
      <c r="A2" s="311" t="s">
        <v>307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725000</v>
      </c>
      <c r="H20" s="8">
        <f>SUM(H21)</f>
        <v>236515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725000</v>
      </c>
      <c r="H21" s="202">
        <v>236515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219000</v>
      </c>
      <c r="H32" s="8">
        <f>SUM(H33)</f>
        <v>70524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219000</v>
      </c>
      <c r="H33" s="202">
        <v>70524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138000</v>
      </c>
      <c r="H34" s="14">
        <f>SUM(H35,H38,H40,H43,H46,H48)</f>
        <v>30990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17110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4910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12200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380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380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13500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3500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10000</v>
      </c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228000</v>
      </c>
      <c r="H55" s="8">
        <f>SUM(H56,H58,H65,H68,H74,H86,H93)</f>
        <v>81159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45000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45000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161000</v>
      </c>
      <c r="H93" s="9">
        <f>SUM(H94:H101)</f>
        <v>81159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26139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39990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36000</v>
      </c>
      <c r="H101" s="202">
        <v>15030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1322000</v>
      </c>
      <c r="H134" s="9">
        <f>SUM(H132,H131,H125,H123,H121,H118,H116,H113,H108,H106,H104,H102,H55,H50,H34,H32,H30,H22,H20,H18,H10,H7)</f>
        <v>419188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G22" sqref="G2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308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373000</v>
      </c>
      <c r="H20" s="8">
        <f>SUM(H21)</f>
        <v>138696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373000</v>
      </c>
      <c r="H21" s="202">
        <v>138696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113000</v>
      </c>
      <c r="H32" s="8">
        <f>SUM(H33)</f>
        <v>43399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113000</v>
      </c>
      <c r="H33" s="202">
        <v>43399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486000</v>
      </c>
      <c r="H134" s="9">
        <f>SUM(H132,H131,H125,H123,H121,H118,H116,H113,H108,H106,H104,H102,H55,H50,H34,H32,H30,H22,H20,H18,H10,H7)</f>
        <v>182095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2" sqref="G132:G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309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40000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36" sqref="H13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26000</v>
      </c>
      <c r="H20" s="8">
        <f>SUM(H21)</f>
        <v>5200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26000</v>
      </c>
      <c r="H21" s="202">
        <v>5200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1576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1576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34000</v>
      </c>
      <c r="H134" s="9">
        <f>SUM(H132,H131,H125,H123,H121,H118,H116,H113,H108,H106,H104,H102,H55,H50,H34,H32,H30,H22,H20,H18,H10,H7)</f>
        <v>6776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 x14ac:dyDescent="0.2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2021-06-08T06:06:59Z</dcterms:modified>
</cp:coreProperties>
</file>