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895" activeTab="0"/>
  </bookViews>
  <sheets>
    <sheet name="проект2018 (ПОСЛ)" sheetId="1" r:id="rId1"/>
    <sheet name="доходы2018 (ПОСЛ)" sheetId="2" r:id="rId2"/>
    <sheet name="Отчет о совместимости" sheetId="3" r:id="rId3"/>
  </sheets>
  <definedNames>
    <definedName name="_xlnm.Print_Area" localSheetId="0">'проект2018 (ПОСЛ)'!$A$2:$O$149</definedName>
  </definedNames>
  <calcPr fullCalcOnLoad="1"/>
</workbook>
</file>

<file path=xl/sharedStrings.xml><?xml version="1.0" encoding="utf-8"?>
<sst xmlns="http://schemas.openxmlformats.org/spreadsheetml/2006/main" count="303" uniqueCount="217">
  <si>
    <t>Ведомство</t>
  </si>
  <si>
    <t>Услуги связи</t>
  </si>
  <si>
    <t>Коммунальные услуги</t>
  </si>
  <si>
    <t>Услуги по содержанию имущества</t>
  </si>
  <si>
    <t>Прочие услуги</t>
  </si>
  <si>
    <t>КОСГУ</t>
  </si>
  <si>
    <t>КУЛЬТУРА</t>
  </si>
  <si>
    <t>Заработная плата</t>
  </si>
  <si>
    <t>Увеличение стоимости материальных запасов</t>
  </si>
  <si>
    <t>Центральный аппарат</t>
  </si>
  <si>
    <t>500</t>
  </si>
  <si>
    <t>0104</t>
  </si>
  <si>
    <t>Резервный фонд</t>
  </si>
  <si>
    <t>0203</t>
  </si>
  <si>
    <t>0503</t>
  </si>
  <si>
    <t>Код
 целевой статьи</t>
  </si>
  <si>
    <t>Раздел,
 подраздел</t>
  </si>
  <si>
    <t>Код вида
 расхода</t>
  </si>
  <si>
    <t>ВУС</t>
  </si>
  <si>
    <t>925</t>
  </si>
  <si>
    <t xml:space="preserve">Код БК РФ </t>
  </si>
  <si>
    <t>Наименование
показателей</t>
  </si>
  <si>
    <t xml:space="preserve">
Проект бюджета на 2014г.</t>
  </si>
  <si>
    <t>ВСЕГО</t>
  </si>
  <si>
    <t>18210102000100000110</t>
  </si>
  <si>
    <t>НДФЛ</t>
  </si>
  <si>
    <t>Налог на имущество физ.лиц</t>
  </si>
  <si>
    <t>00010601030100000110</t>
  </si>
  <si>
    <t>Земельный налог</t>
  </si>
  <si>
    <t>00010606013100000110</t>
  </si>
  <si>
    <t>Прочие неналоговые доходы</t>
  </si>
  <si>
    <t>Фонд оплаты труда и страховые взносы</t>
  </si>
  <si>
    <t>Начисления на  выплаты по оплате труда</t>
  </si>
  <si>
    <t>Иные услуги связи</t>
  </si>
  <si>
    <t>Услуги интернет-провайдеров</t>
  </si>
  <si>
    <t>Услуги по предоставлению правовых баз</t>
  </si>
  <si>
    <t>Прочая закупка товаров,работ и услуг для 
государственных (муниципальных) нужд</t>
  </si>
  <si>
    <t>Текущий ремонт нефинансовых активов</t>
  </si>
  <si>
    <t>Пусконаладочные работы,техническое обслуживание</t>
  </si>
  <si>
    <t>Услуги по страхованию имущества гражданской 
ответственности и здоровья</t>
  </si>
  <si>
    <t>Уплата налога на имущество организаций 
и земельного налога</t>
  </si>
  <si>
    <t>Уплата прочих налогов,сборов и иных платежей</t>
  </si>
  <si>
    <t>Глава администрации</t>
  </si>
  <si>
    <t>Социальные выплаты безработным гражданам</t>
  </si>
  <si>
    <t>ЖКХ (уличное освещение)</t>
  </si>
  <si>
    <t>оплата потребления электроэнергии</t>
  </si>
  <si>
    <t>ЖКХ (благоустройство)</t>
  </si>
  <si>
    <t xml:space="preserve">
Проект бюджета на 2015г.</t>
  </si>
  <si>
    <t>УСН (доходы)</t>
  </si>
  <si>
    <t>00010501021010000110</t>
  </si>
  <si>
    <t>00010501012010000110</t>
  </si>
  <si>
    <t>УСН (доходы-расходы)</t>
  </si>
  <si>
    <t>00010503020010000110</t>
  </si>
  <si>
    <t>Единый сельхоз налог</t>
  </si>
  <si>
    <t>Земельный налог до 2006г.</t>
  </si>
  <si>
    <t>ИТОГО</t>
  </si>
  <si>
    <t>тыс.руб.</t>
  </si>
  <si>
    <t>Доходы</t>
  </si>
  <si>
    <t xml:space="preserve">
Проект бюджета на 2016г.</t>
  </si>
  <si>
    <t>90511705050100000180</t>
  </si>
  <si>
    <t>90510904050310000110</t>
  </si>
  <si>
    <t>00010606023100000110</t>
  </si>
  <si>
    <t>00011105013100000120</t>
  </si>
  <si>
    <t>Доходы, получаемые в виде арендной платы</t>
  </si>
  <si>
    <t>00011406025100000430</t>
  </si>
  <si>
    <t>906 0409 3150210 244</t>
  </si>
  <si>
    <t>907 0409 3150210 244 225</t>
  </si>
  <si>
    <t>908 0409 3150210 244 М 225.03</t>
  </si>
  <si>
    <t>Кредит.зад-ть на 01.07.2015г.</t>
  </si>
  <si>
    <t>Иные работы,услуги, относящиеся к прочим</t>
  </si>
  <si>
    <t xml:space="preserve">
Проект бюджета на 2018г.</t>
  </si>
  <si>
    <t>Невыясненные поступления</t>
  </si>
  <si>
    <t>90511701050100000180</t>
  </si>
  <si>
    <t>Дотации бюджетам сельских поселений на выравнивание бюджетной обеспеченности</t>
  </si>
  <si>
    <t>905 2 02 01001 10 0000 151</t>
  </si>
  <si>
    <t>- дотации на выравнивание уровня бюджетной обеспеченности (за счет средств местного бюджета)</t>
  </si>
  <si>
    <t>1844 </t>
  </si>
  <si>
    <t>2020 </t>
  </si>
  <si>
    <t>2021 </t>
  </si>
  <si>
    <t>- дотации на выравнивание уровня бюджетной обеспеченности (за счет средств республиканского бюджета)</t>
  </si>
  <si>
    <t>201</t>
  </si>
  <si>
    <t>905 2 02 03015 10 0000 151</t>
  </si>
  <si>
    <t>905 2 02 03024 10 0067 151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</si>
  <si>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</si>
  <si>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Субвенция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</si>
  <si>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Налоговые и неналоговые доходы всего;</t>
  </si>
  <si>
    <t xml:space="preserve">
Проект бюджета на 2019г.</t>
  </si>
  <si>
    <t>Уточнен. план
 на 2017год</t>
  </si>
  <si>
    <t xml:space="preserve">
Проект бюджета на 2020г.</t>
  </si>
  <si>
    <t xml:space="preserve">       Проект  бюджета на 2018-2020 гг                                                      Администрации Кобанского сельского поселения</t>
  </si>
  <si>
    <t>Работы, услуги по содержанию имущества</t>
  </si>
  <si>
    <t>Исполнено за 6 мес. 2017г.</t>
  </si>
  <si>
    <t>Ожидаемое за 6 мес. 2017г.</t>
  </si>
  <si>
    <t>Итого ожидаемое исполнение за 2017год.</t>
  </si>
  <si>
    <t xml:space="preserve"> </t>
  </si>
  <si>
    <t>Уточнен. план
 на 2019год</t>
  </si>
  <si>
    <t>Исполнено за     1 полугодие 2019г.</t>
  </si>
  <si>
    <t>Ожидаемое за 2 полугодие 2019г.</t>
  </si>
  <si>
    <t>Ожидаемое исполнение за 2019год.</t>
  </si>
  <si>
    <t xml:space="preserve">
Проект бюджета на 2021г.</t>
  </si>
  <si>
    <t xml:space="preserve">
Проект бюджета на 2022г.</t>
  </si>
  <si>
    <t>Закупка товаров, работ, услуг в сфере информационно-коммуникационных технологий</t>
  </si>
  <si>
    <t>Прочие работы, услуги</t>
  </si>
  <si>
    <t>Подписка на периодические и справочные издания, типографские работы, услуги</t>
  </si>
  <si>
    <t>Увеличение стоимости прочих материальных запасов однократного применения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</si>
  <si>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</si>
  <si>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Увеличение стоимости горюче-смазочных материалов</t>
  </si>
  <si>
    <t xml:space="preserve">Налоги, пошлины и сборы </t>
  </si>
  <si>
    <t>Резервные средства</t>
  </si>
  <si>
    <t>Прочая закупка товаров, работ и услуг для обеспечения государственных (муниципальных) нужд</t>
  </si>
  <si>
    <t xml:space="preserve">Иные работы,услуги, относящиеся к прочим </t>
  </si>
  <si>
    <t>Культура дотация</t>
  </si>
  <si>
    <t>Сведения об обьемах бюджетных ассигнований на исполнение действующих расходных обязательств на 2020 год и на плановый период 2021 и 2022 годов.</t>
  </si>
  <si>
    <t xml:space="preserve"> 911.0104.75 2 0000000.000 </t>
  </si>
  <si>
    <t xml:space="preserve"> 911.0104.75 2 0000110.000</t>
  </si>
  <si>
    <t>911.0104.75 2 0000110.121 М 211</t>
  </si>
  <si>
    <t xml:space="preserve"> 911.0104.75 2 0000110.129 М 213</t>
  </si>
  <si>
    <t>911.0104.75 2 0000190.242 000</t>
  </si>
  <si>
    <t xml:space="preserve"> 911.0104.75 2 0000190.242 М 221</t>
  </si>
  <si>
    <t xml:space="preserve"> 911.0104.75 2 0000190.242 М 221.01</t>
  </si>
  <si>
    <t xml:space="preserve"> 911.0104.75 2 0000190.242 М 221.02</t>
  </si>
  <si>
    <t xml:space="preserve"> 911.0104.75 2 0000190.242 М 225</t>
  </si>
  <si>
    <t xml:space="preserve"> 911.0104.75 2 0000190.242 М 225.06</t>
  </si>
  <si>
    <t xml:space="preserve"> 911.0104.75 2 0000190.242 М 226</t>
  </si>
  <si>
    <t xml:space="preserve"> 911.0104.75 2 0000190.242 М 226.09</t>
  </si>
  <si>
    <t xml:space="preserve"> 911.0104.75 2 0000190.244 </t>
  </si>
  <si>
    <t xml:space="preserve"> 911.0104.75 2 0000190.244 М 226</t>
  </si>
  <si>
    <t xml:space="preserve"> 911.0104.75 2 0000190.244 М 226.02</t>
  </si>
  <si>
    <t xml:space="preserve"> 911.0104.75 2 0000190.244 М 226.10</t>
  </si>
  <si>
    <t xml:space="preserve"> 911.0104.75 2 0000190.244 М 340</t>
  </si>
  <si>
    <t xml:space="preserve"> 911.0104.75 2 0000190.244 М 343</t>
  </si>
  <si>
    <t xml:space="preserve"> 911.0104.75 2 0000190.244 М 346</t>
  </si>
  <si>
    <t xml:space="preserve"> 911.0104.75 2 0000190.244 М 349</t>
  </si>
  <si>
    <t xml:space="preserve"> 911.0104.75 2 0000190.851 000</t>
  </si>
  <si>
    <t xml:space="preserve"> 911.0104.75 2 0000190.851  М 291</t>
  </si>
  <si>
    <t xml:space="preserve"> 911.0104.75 2 0000190.852 000</t>
  </si>
  <si>
    <t xml:space="preserve"> 911.0104.75 2 0000190.852  М 291</t>
  </si>
  <si>
    <t xml:space="preserve"> 911.0104.75 3 0000000.000 </t>
  </si>
  <si>
    <t xml:space="preserve"> 911.0104.75 3 0000110.000</t>
  </si>
  <si>
    <t xml:space="preserve"> 911.0104.75 3 0000110.121 М 211</t>
  </si>
  <si>
    <t xml:space="preserve"> 911.0104.75 3 0000110.129 М 213</t>
  </si>
  <si>
    <t>911.0111  78 1 000000.000</t>
  </si>
  <si>
    <t>911.0111  78 1 000000.870</t>
  </si>
  <si>
    <t>911.0203 99 4 00 51180 000</t>
  </si>
  <si>
    <t>911.0203 99 4 00 51180 000 000</t>
  </si>
  <si>
    <t>911.0203 99 4 00 51180 121 М 211</t>
  </si>
  <si>
    <t>911.0203 99 4 00 51180 129 М 213</t>
  </si>
  <si>
    <t>911.0401 81 3 00 04010 000</t>
  </si>
  <si>
    <t>911.0503 89 3 00 050600 000</t>
  </si>
  <si>
    <t>911.0503 89 2 00 05030 000</t>
  </si>
  <si>
    <t>911.0503 89 2 00 05030 244 000</t>
  </si>
  <si>
    <t>911.0503 89 2 00 05030.244 М 226</t>
  </si>
  <si>
    <t>911.0503 89 2 00 05030 М 226.01</t>
  </si>
  <si>
    <t>911.0503 89 2 00 05030 244 М 340</t>
  </si>
  <si>
    <t>911.0503 89 2 00 05030 244 М349</t>
  </si>
  <si>
    <t>911.0801 84 2 01 22000  000</t>
  </si>
  <si>
    <t>911.0801 84 2 01 22000 111 000</t>
  </si>
  <si>
    <t>911.0801 84 2 01 22000 111 М 211</t>
  </si>
  <si>
    <t>911.0801 84 2 01 22000 119 М 213</t>
  </si>
  <si>
    <t>911.0801 84 2 01 18059 000</t>
  </si>
  <si>
    <t>911.0801 84 2 01 18059 244 М 226</t>
  </si>
  <si>
    <t>911.0801 84 2 01 18059 244 М 226.01</t>
  </si>
  <si>
    <t>Отчет о совместимости для Копия Бюдж. роспись на 2020 -2022гг  -1 чтение - копия.xls</t>
  </si>
  <si>
    <t>Дата отчета: 06.08.2019 15:48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</si>
  <si>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</si>
  <si>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</si>
  <si>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</si>
  <si>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</si>
  <si>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911.0104.75 2 0000190.244 М 310</t>
  </si>
  <si>
    <t>Увеличение стоимости основных средств</t>
  </si>
  <si>
    <t>911.0104.75 2 0000190.244 М 310.05</t>
  </si>
  <si>
    <t>Приобретение мебели</t>
  </si>
  <si>
    <t>911.0401 81 3 00 04010 321 М 262</t>
  </si>
  <si>
    <t>911.0503 89 3 00 05060 244 М 223</t>
  </si>
  <si>
    <t>911.0503 89 3 00 05060 244 М 223.02</t>
  </si>
  <si>
    <t>911.0503 89 3 00 05060 244 000</t>
  </si>
  <si>
    <t>911.0503 89 2 00 05030 244 М 343</t>
  </si>
  <si>
    <t>911.0503 89 2 00 05030 244 М 346</t>
  </si>
  <si>
    <t xml:space="preserve">Увеличение стоимости прочих оборотных запасов </t>
  </si>
  <si>
    <t>911.0801 84 2 01 18059 244 М 223</t>
  </si>
  <si>
    <t>911.0801 84 2 01 18059 244 000</t>
  </si>
  <si>
    <t>911.0801 84 2 01 18059 244 М 223.02</t>
  </si>
  <si>
    <t xml:space="preserve">Коммунальные услуги </t>
  </si>
  <si>
    <t>Оплата потребления электроэнергии</t>
  </si>
  <si>
    <t>911.0801 84 2 01 18059 244 М 226.15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</si>
  <si>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</si>
  <si>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911.0801 84 2 01 18059 244 М 310</t>
  </si>
  <si>
    <t>Увеличение стоимости иных основных средств</t>
  </si>
  <si>
    <t>911.0801 84 2 01 18059 244 М 340</t>
  </si>
  <si>
    <t>911.0801 84 2 01 18059 244 М 349</t>
  </si>
  <si>
    <t>911.0801 84 2 01 18059 851</t>
  </si>
  <si>
    <t>911.0801 84 2 01 18059 851 М 291</t>
  </si>
  <si>
    <t>Уплата налога на имущество организаций и земельного налога</t>
  </si>
  <si>
    <t>911.0801 84 2 01 18059 852</t>
  </si>
  <si>
    <t>911.0801 84 2 01 18059 852 М 291</t>
  </si>
  <si>
    <t>Уплата прочих налогов, сборов</t>
  </si>
  <si>
    <t>911.0401 81 3 00 04010 .244 321</t>
  </si>
  <si>
    <t>Пособия по соц. помощи населению в денежной форме</t>
  </si>
  <si>
    <t>911.0801 84 2 01 18059 244 М 226.09</t>
  </si>
  <si>
    <t xml:space="preserve"> 911.0104.75 2 0000190.242 М 310</t>
  </si>
  <si>
    <t xml:space="preserve"> 911.0104.75 2 0000190.242 М 310.01</t>
  </si>
  <si>
    <t>Приобретение компьютера</t>
  </si>
  <si>
    <t xml:space="preserve"> 911.0104.75 2 0000190.244 М 225</t>
  </si>
  <si>
    <t xml:space="preserve"> 911.0104.75 2 0000190.244 М 225.06</t>
  </si>
  <si>
    <t>Тех.осмотр автотранспорта</t>
  </si>
  <si>
    <t xml:space="preserve"> 911.0104.75 2 0000190.853  М 291</t>
  </si>
  <si>
    <t xml:space="preserve"> 911.0104.75 2 0000190.853  000</t>
  </si>
  <si>
    <t xml:space="preserve">Уплата разного рода платежей, налогов, пошлины 
                              штрафов, пеней
</t>
  </si>
  <si>
    <t>911.0503 89 2 00 05030 244 225</t>
  </si>
  <si>
    <t>911.0503 89 2 00 05030 244 225.05</t>
  </si>
  <si>
    <t>РАБОТЫ И УСЛУГИ ПО СОДЕРЖАНИЮ ИМУЩЕСТВА</t>
  </si>
  <si>
    <t>Работы и услуги по содержанию имущества</t>
  </si>
  <si>
    <t>911.0801 84 2 01 18059 244 М 310.06</t>
  </si>
  <si>
    <t xml:space="preserve">                                        Исполнитель                                                                                                            М.М.Валиева</t>
  </si>
  <si>
    <t xml:space="preserve">             Глава Донгаронского с/п                                                                                            Э.Ш.Булкаев</t>
  </si>
  <si>
    <t>911.0503 89 2 00 05030 244 225.01</t>
  </si>
  <si>
    <t>Работы по реконструкции и озеленению тер.ий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</si>
</sst>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57"/>
      <name val="Arial Cyr"/>
      <family val="0"/>
    </font>
    <font>
      <sz val="10"/>
      <color indexed="12"/>
      <name val="Arial Cyr"/>
      <family val="0"/>
    </font>
    <font>
      <i/>
      <sz val="10"/>
      <color indexed="10"/>
      <name val="Arial Cyr"/>
      <family val="0"/>
    </font>
    <font>
      <sz val="12"/>
      <color indexed="10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sz val="12"/>
      <color indexed="8"/>
      <name val="Arial Cyr"/>
      <family val="0"/>
    </font>
    <font>
      <i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4"/>
      <color indexed="57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name val="Times New Roman"/>
      <family val="1"/>
    </font>
    <font>
      <sz val="11"/>
      <color indexed="16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color indexed="16"/>
      <name val="Arial"/>
      <family val="2"/>
    </font>
    <font>
      <b/>
      <i/>
      <sz val="14"/>
      <color indexed="8"/>
      <name val="Arial Cyr"/>
      <family val="0"/>
    </font>
    <font>
      <b/>
      <i/>
      <sz val="14"/>
      <name val="Arial Cyr"/>
      <family val="0"/>
    </font>
    <font>
      <sz val="14"/>
      <color indexed="12"/>
      <name val="Arial Cyr"/>
      <family val="0"/>
    </font>
    <font>
      <b/>
      <i/>
      <sz val="16"/>
      <color indexed="8"/>
      <name val="Arial Cyr"/>
      <family val="0"/>
    </font>
    <font>
      <b/>
      <i/>
      <sz val="16"/>
      <name val="Arial Cyr"/>
      <family val="0"/>
    </font>
    <font>
      <sz val="14"/>
      <color indexed="16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i/>
      <sz val="16"/>
      <name val="Arial Cyr"/>
      <family val="0"/>
    </font>
    <font>
      <sz val="14"/>
      <name val="Arial"/>
      <family val="2"/>
    </font>
    <font>
      <b/>
      <sz val="18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49" fontId="14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9" fontId="1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6" fillId="0" borderId="10" xfId="0" applyFont="1" applyBorder="1" applyAlignment="1">
      <alignment horizontal="centerContinuous" vertical="center" wrapText="1" readingOrder="1"/>
    </xf>
    <xf numFmtId="0" fontId="2" fillId="0" borderId="10" xfId="0" applyFont="1" applyBorder="1" applyAlignment="1">
      <alignment horizontal="centerContinuous"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4" borderId="0" xfId="0" applyFill="1" applyAlignment="1">
      <alignment/>
    </xf>
    <xf numFmtId="0" fontId="1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 wrapText="1" readingOrder="1"/>
    </xf>
    <xf numFmtId="0" fontId="14" fillId="0" borderId="10" xfId="0" applyFont="1" applyBorder="1" applyAlignment="1">
      <alignment horizontal="centerContinuous" vertical="center" wrapText="1" readingOrder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justify" vertical="top" wrapText="1"/>
    </xf>
    <xf numFmtId="0" fontId="14" fillId="32" borderId="13" xfId="0" applyFont="1" applyFill="1" applyBorder="1" applyAlignment="1">
      <alignment horizontal="left" wrapText="1"/>
    </xf>
    <xf numFmtId="0" fontId="28" fillId="0" borderId="10" xfId="0" applyFont="1" applyBorder="1" applyAlignment="1">
      <alignment/>
    </xf>
    <xf numFmtId="0" fontId="26" fillId="0" borderId="12" xfId="0" applyFont="1" applyBorder="1" applyAlignment="1">
      <alignment horizontal="right"/>
    </xf>
    <xf numFmtId="1" fontId="29" fillId="0" borderId="12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/>
      <protection locked="0"/>
    </xf>
    <xf numFmtId="49" fontId="0" fillId="32" borderId="10" xfId="0" applyNumberFormat="1" applyFill="1" applyBorder="1" applyAlignment="1">
      <alignment horizontal="left"/>
    </xf>
    <xf numFmtId="49" fontId="0" fillId="32" borderId="10" xfId="0" applyNumberFormat="1" applyFill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25" fillId="0" borderId="12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32" fillId="0" borderId="0" xfId="0" applyFont="1" applyAlignment="1">
      <alignment horizontal="center"/>
    </xf>
    <xf numFmtId="0" fontId="33" fillId="32" borderId="10" xfId="0" applyFont="1" applyFill="1" applyBorder="1" applyAlignment="1">
      <alignment horizontal="center"/>
    </xf>
    <xf numFmtId="0" fontId="34" fillId="32" borderId="10" xfId="0" applyFont="1" applyFill="1" applyBorder="1" applyAlignment="1">
      <alignment horizontal="center"/>
    </xf>
    <xf numFmtId="1" fontId="30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2" fillId="36" borderId="0" xfId="0" applyFont="1" applyFill="1" applyAlignment="1">
      <alignment/>
    </xf>
    <xf numFmtId="176" fontId="24" fillId="33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49" fontId="14" fillId="36" borderId="10" xfId="0" applyNumberFormat="1" applyFont="1" applyFill="1" applyBorder="1" applyAlignment="1">
      <alignment horizontal="left"/>
    </xf>
    <xf numFmtId="0" fontId="12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Continuous" vertical="center" wrapText="1" readingOrder="1"/>
    </xf>
    <xf numFmtId="49" fontId="15" fillId="36" borderId="10" xfId="0" applyNumberFormat="1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38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49" fontId="12" fillId="36" borderId="10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21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left" wrapText="1"/>
    </xf>
    <xf numFmtId="49" fontId="14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36" fillId="36" borderId="10" xfId="0" applyFont="1" applyFill="1" applyBorder="1" applyAlignment="1">
      <alignment horizontal="left" vertical="center" wrapText="1"/>
    </xf>
    <xf numFmtId="0" fontId="37" fillId="36" borderId="10" xfId="0" applyFont="1" applyFill="1" applyBorder="1" applyAlignment="1">
      <alignment horizontal="justify" wrapText="1"/>
    </xf>
    <xf numFmtId="49" fontId="15" fillId="36" borderId="10" xfId="0" applyNumberFormat="1" applyFont="1" applyFill="1" applyBorder="1" applyAlignment="1">
      <alignment horizontal="left"/>
    </xf>
    <xf numFmtId="0" fontId="14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12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15" fillId="36" borderId="10" xfId="0" applyFont="1" applyFill="1" applyBorder="1" applyAlignment="1">
      <alignment wrapText="1"/>
    </xf>
    <xf numFmtId="0" fontId="38" fillId="3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35" borderId="11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36" borderId="0" xfId="0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8" fillId="36" borderId="10" xfId="0" applyFont="1" applyFill="1" applyBorder="1" applyAlignment="1">
      <alignment horizontal="left" vertical="center" wrapText="1"/>
    </xf>
    <xf numFmtId="0" fontId="37" fillId="36" borderId="10" xfId="0" applyFont="1" applyFill="1" applyBorder="1" applyAlignment="1">
      <alignment horizontal="left" vertical="center" wrapText="1"/>
    </xf>
    <xf numFmtId="0" fontId="39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/>
    </xf>
    <xf numFmtId="0" fontId="39" fillId="36" borderId="10" xfId="0" applyFont="1" applyFill="1" applyBorder="1" applyAlignment="1">
      <alignment horizontal="justify" wrapText="1"/>
    </xf>
    <xf numFmtId="0" fontId="37" fillId="36" borderId="10" xfId="0" applyFont="1" applyFill="1" applyBorder="1" applyAlignment="1">
      <alignment horizontal="left"/>
    </xf>
    <xf numFmtId="49" fontId="14" fillId="34" borderId="10" xfId="0" applyNumberFormat="1" applyFont="1" applyFill="1" applyBorder="1" applyAlignment="1">
      <alignment horizontal="left"/>
    </xf>
    <xf numFmtId="49" fontId="15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49" fontId="14" fillId="37" borderId="10" xfId="0" applyNumberFormat="1" applyFont="1" applyFill="1" applyBorder="1" applyAlignment="1">
      <alignment horizontal="left"/>
    </xf>
    <xf numFmtId="0" fontId="31" fillId="37" borderId="10" xfId="0" applyFont="1" applyFill="1" applyBorder="1" applyAlignment="1">
      <alignment/>
    </xf>
    <xf numFmtId="49" fontId="15" fillId="37" borderId="10" xfId="0" applyNumberFormat="1" applyFont="1" applyFill="1" applyBorder="1" applyAlignment="1">
      <alignment horizontal="center"/>
    </xf>
    <xf numFmtId="0" fontId="34" fillId="37" borderId="10" xfId="0" applyFont="1" applyFill="1" applyBorder="1" applyAlignment="1">
      <alignment horizontal="center"/>
    </xf>
    <xf numFmtId="49" fontId="31" fillId="37" borderId="10" xfId="0" applyNumberFormat="1" applyFont="1" applyFill="1" applyBorder="1" applyAlignment="1">
      <alignment horizontal="left"/>
    </xf>
    <xf numFmtId="0" fontId="37" fillId="37" borderId="10" xfId="0" applyFont="1" applyFill="1" applyBorder="1" applyAlignment="1">
      <alignment horizontal="justify" wrapText="1"/>
    </xf>
    <xf numFmtId="49" fontId="12" fillId="37" borderId="10" xfId="0" applyNumberFormat="1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/>
    </xf>
    <xf numFmtId="0" fontId="31" fillId="37" borderId="10" xfId="0" applyFont="1" applyFill="1" applyBorder="1" applyAlignment="1">
      <alignment wrapText="1"/>
    </xf>
    <xf numFmtId="49" fontId="31" fillId="37" borderId="10" xfId="0" applyNumberFormat="1" applyFont="1" applyFill="1" applyBorder="1" applyAlignment="1">
      <alignment horizontal="center"/>
    </xf>
    <xf numFmtId="0" fontId="7" fillId="37" borderId="0" xfId="0" applyFont="1" applyFill="1" applyAlignment="1">
      <alignment/>
    </xf>
    <xf numFmtId="0" fontId="31" fillId="37" borderId="14" xfId="0" applyFont="1" applyFill="1" applyBorder="1" applyAlignment="1">
      <alignment/>
    </xf>
    <xf numFmtId="49" fontId="31" fillId="37" borderId="14" xfId="0" applyNumberFormat="1" applyFont="1" applyFill="1" applyBorder="1" applyAlignment="1">
      <alignment horizontal="center"/>
    </xf>
    <xf numFmtId="0" fontId="34" fillId="37" borderId="14" xfId="0" applyFont="1" applyFill="1" applyBorder="1" applyAlignment="1">
      <alignment horizontal="center"/>
    </xf>
    <xf numFmtId="0" fontId="21" fillId="37" borderId="14" xfId="0" applyFont="1" applyFill="1" applyBorder="1" applyAlignment="1">
      <alignment horizontal="center"/>
    </xf>
    <xf numFmtId="0" fontId="21" fillId="37" borderId="0" xfId="0" applyFont="1" applyFill="1" applyAlignment="1">
      <alignment/>
    </xf>
    <xf numFmtId="49" fontId="14" fillId="37" borderId="10" xfId="0" applyNumberFormat="1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49" fontId="12" fillId="37" borderId="10" xfId="0" applyNumberFormat="1" applyFont="1" applyFill="1" applyBorder="1" applyAlignment="1">
      <alignment horizontal="left"/>
    </xf>
    <xf numFmtId="0" fontId="14" fillId="34" borderId="10" xfId="0" applyFont="1" applyFill="1" applyBorder="1" applyAlignment="1">
      <alignment/>
    </xf>
    <xf numFmtId="0" fontId="1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2" fillId="34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21" fillId="34" borderId="10" xfId="0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12" fillId="34" borderId="0" xfId="0" applyFont="1" applyFill="1" applyAlignment="1">
      <alignment/>
    </xf>
    <xf numFmtId="0" fontId="14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49" fontId="12" fillId="34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wrapText="1"/>
    </xf>
    <xf numFmtId="0" fontId="22" fillId="37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22" fillId="37" borderId="11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5" fillId="37" borderId="0" xfId="0" applyFont="1" applyFill="1" applyAlignment="1">
      <alignment/>
    </xf>
    <xf numFmtId="49" fontId="14" fillId="37" borderId="14" xfId="0" applyNumberFormat="1" applyFont="1" applyFill="1" applyBorder="1" applyAlignment="1">
      <alignment horizontal="left"/>
    </xf>
    <xf numFmtId="0" fontId="3" fillId="37" borderId="14" xfId="0" applyFont="1" applyFill="1" applyBorder="1" applyAlignment="1">
      <alignment wrapText="1"/>
    </xf>
    <xf numFmtId="49" fontId="14" fillId="37" borderId="14" xfId="0" applyNumberFormat="1" applyFont="1" applyFill="1" applyBorder="1" applyAlignment="1">
      <alignment horizontal="center"/>
    </xf>
    <xf numFmtId="0" fontId="21" fillId="37" borderId="18" xfId="0" applyFont="1" applyFill="1" applyBorder="1" applyAlignment="1">
      <alignment horizontal="center"/>
    </xf>
    <xf numFmtId="0" fontId="3" fillId="37" borderId="10" xfId="0" applyFont="1" applyFill="1" applyBorder="1" applyAlignment="1">
      <alignment wrapText="1"/>
    </xf>
    <xf numFmtId="0" fontId="41" fillId="36" borderId="10" xfId="0" applyFont="1" applyFill="1" applyBorder="1" applyAlignment="1">
      <alignment/>
    </xf>
    <xf numFmtId="0" fontId="28" fillId="37" borderId="10" xfId="0" applyFont="1" applyFill="1" applyBorder="1" applyAlignment="1">
      <alignment horizontal="left" vertical="center" wrapText="1"/>
    </xf>
    <xf numFmtId="0" fontId="0" fillId="37" borderId="0" xfId="0" applyFill="1" applyBorder="1" applyAlignment="1">
      <alignment/>
    </xf>
    <xf numFmtId="49" fontId="12" fillId="21" borderId="10" xfId="0" applyNumberFormat="1" applyFont="1" applyFill="1" applyBorder="1" applyAlignment="1">
      <alignment horizontal="left"/>
    </xf>
    <xf numFmtId="0" fontId="36" fillId="21" borderId="10" xfId="0" applyFont="1" applyFill="1" applyBorder="1" applyAlignment="1">
      <alignment horizontal="left" vertical="center" wrapText="1"/>
    </xf>
    <xf numFmtId="49" fontId="12" fillId="21" borderId="10" xfId="0" applyNumberFormat="1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0" fontId="38" fillId="21" borderId="10" xfId="0" applyFont="1" applyFill="1" applyBorder="1" applyAlignment="1">
      <alignment horizontal="center"/>
    </xf>
    <xf numFmtId="0" fontId="0" fillId="21" borderId="0" xfId="0" applyFont="1" applyFill="1" applyAlignment="1">
      <alignment/>
    </xf>
    <xf numFmtId="0" fontId="21" fillId="21" borderId="1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77" fillId="36" borderId="10" xfId="0" applyFont="1" applyFill="1" applyBorder="1" applyAlignment="1">
      <alignment horizontal="center"/>
    </xf>
    <xf numFmtId="0" fontId="28" fillId="37" borderId="0" xfId="0" applyFont="1" applyFill="1" applyAlignment="1">
      <alignment/>
    </xf>
    <xf numFmtId="0" fontId="13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40" fillId="36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36" fillId="3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3"/>
  <sheetViews>
    <sheetView tabSelected="1" zoomScale="75" zoomScaleNormal="75" zoomScaleSheetLayoutView="50" workbookViewId="0" topLeftCell="A9">
      <selection activeCell="B2" sqref="B2:O2"/>
    </sheetView>
  </sheetViews>
  <sheetFormatPr defaultColWidth="9.00390625" defaultRowHeight="12.75"/>
  <cols>
    <col min="1" max="1" width="2.25390625" style="0" customWidth="1"/>
    <col min="2" max="2" width="48.00390625" style="0" customWidth="1"/>
    <col min="3" max="3" width="57.625" style="0" customWidth="1"/>
    <col min="4" max="4" width="11.25390625" style="1" hidden="1" customWidth="1"/>
    <col min="5" max="5" width="11.00390625" style="1" hidden="1" customWidth="1"/>
    <col min="6" max="6" width="4.875" style="1" hidden="1" customWidth="1"/>
    <col min="7" max="7" width="14.125" style="7" customWidth="1"/>
    <col min="8" max="8" width="17.75390625" style="7" customWidth="1"/>
    <col min="9" max="9" width="18.00390625" style="25" customWidth="1"/>
    <col min="10" max="10" width="14.25390625" style="91" customWidth="1"/>
    <col min="11" max="11" width="14.25390625" style="25" customWidth="1"/>
    <col min="12" max="12" width="0.2421875" style="25" hidden="1" customWidth="1"/>
    <col min="13" max="13" width="5.625" style="15" hidden="1" customWidth="1"/>
    <col min="14" max="14" width="0.2421875" style="1" hidden="1" customWidth="1"/>
    <col min="15" max="15" width="14.75390625" style="25" customWidth="1"/>
    <col min="16" max="16" width="0.2421875" style="0" hidden="1" customWidth="1"/>
    <col min="17" max="17" width="13.875" style="25" customWidth="1"/>
  </cols>
  <sheetData>
    <row r="1" spans="3:49" ht="12.75" hidden="1">
      <c r="C1" s="2"/>
      <c r="D1" s="3"/>
      <c r="E1" s="3"/>
      <c r="F1" s="3"/>
      <c r="G1" s="6"/>
      <c r="H1" s="6"/>
      <c r="I1" s="19"/>
      <c r="J1" s="90"/>
      <c r="K1" s="19"/>
      <c r="L1" s="19"/>
      <c r="M1" s="13"/>
      <c r="N1" s="3"/>
      <c r="O1" s="19"/>
      <c r="Q1" s="19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</row>
    <row r="2" spans="2:49" s="5" customFormat="1" ht="57.75" customHeight="1">
      <c r="B2" s="242" t="s">
        <v>112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</row>
    <row r="3" spans="2:49" ht="18" hidden="1">
      <c r="B3" s="102"/>
      <c r="C3" s="108"/>
      <c r="D3" s="109"/>
      <c r="E3" s="109"/>
      <c r="F3" s="109"/>
      <c r="G3" s="110"/>
      <c r="H3" s="110"/>
      <c r="I3" s="109"/>
      <c r="J3" s="109"/>
      <c r="K3" s="109"/>
      <c r="L3" s="55"/>
      <c r="M3" s="56"/>
      <c r="N3" s="55"/>
      <c r="O3" s="55"/>
      <c r="Q3" s="55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</row>
    <row r="4" spans="2:49" ht="17.25" customHeight="1">
      <c r="B4" s="238"/>
      <c r="C4" s="239"/>
      <c r="D4" s="239"/>
      <c r="E4" s="239"/>
      <c r="F4" s="239"/>
      <c r="G4" s="239"/>
      <c r="H4" s="239"/>
      <c r="I4" s="239"/>
      <c r="J4" s="109"/>
      <c r="K4" s="109"/>
      <c r="L4" s="55"/>
      <c r="M4" s="56"/>
      <c r="N4" s="55"/>
      <c r="O4" s="55"/>
      <c r="Q4" s="55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</row>
    <row r="5" spans="2:49" ht="15" customHeight="1" hidden="1">
      <c r="B5" s="111"/>
      <c r="C5" s="112"/>
      <c r="D5" s="113"/>
      <c r="E5" s="113"/>
      <c r="F5" s="113"/>
      <c r="G5" s="114"/>
      <c r="H5" s="114"/>
      <c r="I5" s="115"/>
      <c r="J5" s="113"/>
      <c r="K5" s="115"/>
      <c r="L5" s="19"/>
      <c r="M5" s="13"/>
      <c r="N5" s="3"/>
      <c r="O5" s="19"/>
      <c r="Q5" s="19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</row>
    <row r="6" spans="2:49" s="53" customFormat="1" ht="72" customHeight="1">
      <c r="B6" s="116" t="s">
        <v>20</v>
      </c>
      <c r="C6" s="117" t="s">
        <v>21</v>
      </c>
      <c r="D6" s="116" t="s">
        <v>0</v>
      </c>
      <c r="E6" s="117" t="s">
        <v>16</v>
      </c>
      <c r="F6" s="117" t="s">
        <v>17</v>
      </c>
      <c r="G6" s="118" t="s">
        <v>95</v>
      </c>
      <c r="H6" s="118" t="s">
        <v>96</v>
      </c>
      <c r="I6" s="118" t="s">
        <v>97</v>
      </c>
      <c r="J6" s="118" t="s">
        <v>98</v>
      </c>
      <c r="K6" s="118" t="s">
        <v>88</v>
      </c>
      <c r="L6" s="63"/>
      <c r="M6" s="63" t="s">
        <v>68</v>
      </c>
      <c r="N6" s="63" t="s">
        <v>22</v>
      </c>
      <c r="O6" s="64" t="s">
        <v>99</v>
      </c>
      <c r="Q6" s="64" t="s">
        <v>100</v>
      </c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pans="2:18" s="194" customFormat="1" ht="35.25" customHeight="1">
      <c r="B7" s="167" t="s">
        <v>113</v>
      </c>
      <c r="C7" s="192" t="s">
        <v>9</v>
      </c>
      <c r="D7" s="168" t="s">
        <v>19</v>
      </c>
      <c r="E7" s="168" t="s">
        <v>11</v>
      </c>
      <c r="F7" s="168" t="s">
        <v>10</v>
      </c>
      <c r="G7" s="169">
        <f>G8+G11+G21+G37+G39</f>
        <v>1077000</v>
      </c>
      <c r="H7" s="169">
        <f>H8+H11+H21+H37+H39</f>
        <v>533631.21</v>
      </c>
      <c r="I7" s="169">
        <f>I8+I11+I21+I37+I39</f>
        <v>543368.79</v>
      </c>
      <c r="J7" s="169">
        <f>J8+J11+J21+J37+J39</f>
        <v>1077000</v>
      </c>
      <c r="K7" s="169">
        <f>K8+K11+K21+K37+K39+K41</f>
        <v>1142000</v>
      </c>
      <c r="L7" s="169">
        <f aca="true" t="shared" si="0" ref="L7:Q7">L8+L11+L21+L37+L39+L41</f>
        <v>45000</v>
      </c>
      <c r="M7" s="169">
        <f t="shared" si="0"/>
        <v>45000</v>
      </c>
      <c r="N7" s="169">
        <f t="shared" si="0"/>
        <v>45000</v>
      </c>
      <c r="O7" s="169">
        <f t="shared" si="0"/>
        <v>1052000</v>
      </c>
      <c r="P7" s="169">
        <f t="shared" si="0"/>
        <v>45000</v>
      </c>
      <c r="Q7" s="169">
        <f t="shared" si="0"/>
        <v>1052000</v>
      </c>
      <c r="R7" s="193"/>
    </row>
    <row r="8" spans="2:17" s="218" customFormat="1" ht="19.5" customHeight="1">
      <c r="B8" s="170" t="s">
        <v>114</v>
      </c>
      <c r="C8" s="171" t="s">
        <v>31</v>
      </c>
      <c r="D8" s="172" t="s">
        <v>19</v>
      </c>
      <c r="E8" s="172" t="s">
        <v>11</v>
      </c>
      <c r="F8" s="172" t="s">
        <v>10</v>
      </c>
      <c r="G8" s="173">
        <f aca="true" t="shared" si="1" ref="G8:N8">G9+G10</f>
        <v>784000</v>
      </c>
      <c r="H8" s="173">
        <f t="shared" si="1"/>
        <v>354740</v>
      </c>
      <c r="I8" s="173">
        <f t="shared" si="1"/>
        <v>429260</v>
      </c>
      <c r="J8" s="173">
        <f t="shared" si="1"/>
        <v>784000</v>
      </c>
      <c r="K8" s="177">
        <f t="shared" si="1"/>
        <v>810000</v>
      </c>
      <c r="L8" s="177">
        <f t="shared" si="1"/>
        <v>0</v>
      </c>
      <c r="M8" s="177">
        <f t="shared" si="1"/>
        <v>0</v>
      </c>
      <c r="N8" s="177">
        <f t="shared" si="1"/>
        <v>0</v>
      </c>
      <c r="O8" s="177">
        <f>K8</f>
        <v>810000</v>
      </c>
      <c r="P8" s="185"/>
      <c r="Q8" s="177">
        <f>O8</f>
        <v>810000</v>
      </c>
    </row>
    <row r="9" spans="2:49" ht="19.5" customHeight="1">
      <c r="B9" s="104" t="s">
        <v>115</v>
      </c>
      <c r="C9" s="122" t="s">
        <v>7</v>
      </c>
      <c r="D9" s="123" t="s">
        <v>19</v>
      </c>
      <c r="E9" s="123" t="s">
        <v>11</v>
      </c>
      <c r="F9" s="123" t="s">
        <v>10</v>
      </c>
      <c r="G9" s="128">
        <v>602000</v>
      </c>
      <c r="H9" s="128">
        <v>272922</v>
      </c>
      <c r="I9" s="128">
        <f>G9-H9</f>
        <v>329078</v>
      </c>
      <c r="J9" s="121">
        <f>H9+I9</f>
        <v>602000</v>
      </c>
      <c r="K9" s="128">
        <v>622000</v>
      </c>
      <c r="L9" s="59"/>
      <c r="M9" s="59"/>
      <c r="N9" s="59"/>
      <c r="O9" s="128">
        <f aca="true" t="shared" si="2" ref="O9:O73">K9</f>
        <v>622000</v>
      </c>
      <c r="P9" s="60"/>
      <c r="Q9" s="59">
        <f aca="true" t="shared" si="3" ref="Q9:Q73">O9</f>
        <v>622000</v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</row>
    <row r="10" spans="2:49" ht="19.5" customHeight="1">
      <c r="B10" s="104" t="s">
        <v>116</v>
      </c>
      <c r="C10" s="122" t="s">
        <v>32</v>
      </c>
      <c r="D10" s="123" t="s">
        <v>19</v>
      </c>
      <c r="E10" s="123" t="s">
        <v>11</v>
      </c>
      <c r="F10" s="123" t="s">
        <v>10</v>
      </c>
      <c r="G10" s="128">
        <v>182000</v>
      </c>
      <c r="H10" s="128">
        <v>81818</v>
      </c>
      <c r="I10" s="128">
        <f>G10-H10</f>
        <v>100182</v>
      </c>
      <c r="J10" s="121">
        <f>H10+I10</f>
        <v>182000</v>
      </c>
      <c r="K10" s="128">
        <v>188000</v>
      </c>
      <c r="L10" s="59"/>
      <c r="M10" s="59"/>
      <c r="N10" s="59"/>
      <c r="O10" s="128">
        <f t="shared" si="2"/>
        <v>188000</v>
      </c>
      <c r="P10" s="60"/>
      <c r="Q10" s="59">
        <f t="shared" si="3"/>
        <v>188000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</row>
    <row r="11" spans="2:49" ht="53.25" customHeight="1">
      <c r="B11" s="174" t="s">
        <v>117</v>
      </c>
      <c r="C11" s="175" t="s">
        <v>101</v>
      </c>
      <c r="D11" s="176"/>
      <c r="E11" s="176"/>
      <c r="F11" s="176"/>
      <c r="G11" s="177">
        <f>G12+G15+G17</f>
        <v>76000</v>
      </c>
      <c r="H11" s="177">
        <f>H12+H15+H17</f>
        <v>46774.229999999996</v>
      </c>
      <c r="I11" s="177">
        <f>I12+I15+I17</f>
        <v>29225.77</v>
      </c>
      <c r="J11" s="177">
        <f>J12+J15+J17</f>
        <v>76000</v>
      </c>
      <c r="K11" s="177">
        <f>K12+K15+K17+K19</f>
        <v>111000</v>
      </c>
      <c r="L11" s="177">
        <f aca="true" t="shared" si="4" ref="L11:Q11">L12+L15+L17+L19</f>
        <v>39000</v>
      </c>
      <c r="M11" s="177">
        <f t="shared" si="4"/>
        <v>39000</v>
      </c>
      <c r="N11" s="177">
        <f t="shared" si="4"/>
        <v>39000</v>
      </c>
      <c r="O11" s="177">
        <f t="shared" si="4"/>
        <v>61000</v>
      </c>
      <c r="P11" s="177">
        <f t="shared" si="4"/>
        <v>39000</v>
      </c>
      <c r="Q11" s="177">
        <f t="shared" si="4"/>
        <v>61000</v>
      </c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</row>
    <row r="12" spans="2:49" ht="19.5" customHeight="1">
      <c r="B12" s="107" t="s">
        <v>118</v>
      </c>
      <c r="C12" s="124" t="s">
        <v>1</v>
      </c>
      <c r="D12" s="123"/>
      <c r="E12" s="123"/>
      <c r="F12" s="123"/>
      <c r="G12" s="125">
        <f>G13+G14</f>
        <v>39000</v>
      </c>
      <c r="H12" s="125">
        <f>H13+H14</f>
        <v>19484.23</v>
      </c>
      <c r="I12" s="125">
        <f>I13+I14</f>
        <v>19515.77</v>
      </c>
      <c r="J12" s="125">
        <f>J13+J14</f>
        <v>39000</v>
      </c>
      <c r="K12" s="125">
        <f>K13+K14</f>
        <v>39000</v>
      </c>
      <c r="L12" s="125">
        <f aca="true" t="shared" si="5" ref="L12:Q12">L13+L14</f>
        <v>39000</v>
      </c>
      <c r="M12" s="125">
        <f t="shared" si="5"/>
        <v>39000</v>
      </c>
      <c r="N12" s="125">
        <f t="shared" si="5"/>
        <v>39000</v>
      </c>
      <c r="O12" s="125">
        <f t="shared" si="5"/>
        <v>39000</v>
      </c>
      <c r="P12" s="125">
        <f t="shared" si="5"/>
        <v>39000</v>
      </c>
      <c r="Q12" s="125">
        <f t="shared" si="5"/>
        <v>39000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</row>
    <row r="13" spans="2:49" ht="19.5" customHeight="1">
      <c r="B13" s="104" t="s">
        <v>119</v>
      </c>
      <c r="C13" s="122" t="s">
        <v>33</v>
      </c>
      <c r="D13" s="123"/>
      <c r="E13" s="123"/>
      <c r="F13" s="123"/>
      <c r="G13" s="128">
        <v>12000</v>
      </c>
      <c r="H13" s="128">
        <v>8181.4</v>
      </c>
      <c r="I13" s="128">
        <f>G13-H13</f>
        <v>3818.6000000000004</v>
      </c>
      <c r="J13" s="121">
        <f aca="true" t="shared" si="6" ref="J13:J18">H13+I13</f>
        <v>12000</v>
      </c>
      <c r="K13" s="128">
        <v>12000</v>
      </c>
      <c r="L13" s="128">
        <v>12000</v>
      </c>
      <c r="M13" s="128">
        <v>12000</v>
      </c>
      <c r="N13" s="128">
        <v>12000</v>
      </c>
      <c r="O13" s="128">
        <v>12000</v>
      </c>
      <c r="P13" s="128">
        <v>12000</v>
      </c>
      <c r="Q13" s="128">
        <v>12000</v>
      </c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2:49" ht="19.5" customHeight="1">
      <c r="B14" s="104" t="s">
        <v>120</v>
      </c>
      <c r="C14" s="122" t="s">
        <v>34</v>
      </c>
      <c r="D14" s="123"/>
      <c r="E14" s="123"/>
      <c r="F14" s="123"/>
      <c r="G14" s="128">
        <v>27000</v>
      </c>
      <c r="H14" s="128">
        <v>11302.83</v>
      </c>
      <c r="I14" s="128">
        <f>G14-H14</f>
        <v>15697.17</v>
      </c>
      <c r="J14" s="121">
        <f t="shared" si="6"/>
        <v>27000</v>
      </c>
      <c r="K14" s="128">
        <v>27000</v>
      </c>
      <c r="L14" s="128">
        <v>27000</v>
      </c>
      <c r="M14" s="128">
        <v>27000</v>
      </c>
      <c r="N14" s="128">
        <v>27000</v>
      </c>
      <c r="O14" s="128">
        <v>27000</v>
      </c>
      <c r="P14" s="128">
        <v>27000</v>
      </c>
      <c r="Q14" s="128">
        <v>27000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</row>
    <row r="15" spans="2:49" ht="19.5" customHeight="1">
      <c r="B15" s="107" t="s">
        <v>121</v>
      </c>
      <c r="C15" s="124" t="s">
        <v>90</v>
      </c>
      <c r="D15" s="123"/>
      <c r="E15" s="123"/>
      <c r="F15" s="123"/>
      <c r="G15" s="125">
        <f>G16</f>
        <v>5000</v>
      </c>
      <c r="H15" s="125">
        <f>H16</f>
        <v>1090</v>
      </c>
      <c r="I15" s="125">
        <f>I16</f>
        <v>3910</v>
      </c>
      <c r="J15" s="125">
        <f>J16</f>
        <v>5000</v>
      </c>
      <c r="K15" s="125">
        <v>7000</v>
      </c>
      <c r="L15" s="59"/>
      <c r="M15" s="59"/>
      <c r="N15" s="59"/>
      <c r="O15" s="125">
        <f t="shared" si="2"/>
        <v>7000</v>
      </c>
      <c r="P15" s="58"/>
      <c r="Q15" s="57">
        <f t="shared" si="3"/>
        <v>7000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</row>
    <row r="16" spans="2:49" ht="42.75" customHeight="1">
      <c r="B16" s="104" t="s">
        <v>122</v>
      </c>
      <c r="C16" s="126" t="s">
        <v>38</v>
      </c>
      <c r="D16" s="123"/>
      <c r="E16" s="123"/>
      <c r="F16" s="123"/>
      <c r="G16" s="128">
        <v>5000</v>
      </c>
      <c r="H16" s="128">
        <v>1090</v>
      </c>
      <c r="I16" s="128">
        <f>G16-H16</f>
        <v>3910</v>
      </c>
      <c r="J16" s="121">
        <f>H16+I16</f>
        <v>5000</v>
      </c>
      <c r="K16" s="128">
        <v>7000</v>
      </c>
      <c r="L16" s="59"/>
      <c r="M16" s="59"/>
      <c r="N16" s="59"/>
      <c r="O16" s="128">
        <f t="shared" si="2"/>
        <v>7000</v>
      </c>
      <c r="P16" s="60"/>
      <c r="Q16" s="59">
        <f t="shared" si="3"/>
        <v>7000</v>
      </c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</row>
    <row r="17" spans="2:49" ht="19.5" customHeight="1">
      <c r="B17" s="107" t="s">
        <v>123</v>
      </c>
      <c r="C17" s="124" t="s">
        <v>102</v>
      </c>
      <c r="D17" s="127"/>
      <c r="E17" s="127"/>
      <c r="F17" s="127"/>
      <c r="G17" s="125">
        <f>G18</f>
        <v>32000</v>
      </c>
      <c r="H17" s="125">
        <f>H18</f>
        <v>26200</v>
      </c>
      <c r="I17" s="125">
        <f>I18</f>
        <v>5800</v>
      </c>
      <c r="J17" s="125">
        <f>J18</f>
        <v>32000</v>
      </c>
      <c r="K17" s="125">
        <v>15000</v>
      </c>
      <c r="L17" s="59"/>
      <c r="M17" s="59"/>
      <c r="N17" s="59"/>
      <c r="O17" s="125">
        <f t="shared" si="2"/>
        <v>15000</v>
      </c>
      <c r="P17" s="58"/>
      <c r="Q17" s="57">
        <f t="shared" si="3"/>
        <v>15000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</row>
    <row r="18" spans="2:49" ht="19.5" customHeight="1">
      <c r="B18" s="104" t="s">
        <v>124</v>
      </c>
      <c r="C18" s="122" t="s">
        <v>35</v>
      </c>
      <c r="D18" s="123"/>
      <c r="E18" s="123"/>
      <c r="F18" s="123"/>
      <c r="G18" s="128">
        <v>32000</v>
      </c>
      <c r="H18" s="128">
        <v>26200</v>
      </c>
      <c r="I18" s="128">
        <f>G18-H18</f>
        <v>5800</v>
      </c>
      <c r="J18" s="121">
        <f t="shared" si="6"/>
        <v>32000</v>
      </c>
      <c r="K18" s="128">
        <v>15000</v>
      </c>
      <c r="L18" s="59"/>
      <c r="M18" s="59"/>
      <c r="N18" s="59"/>
      <c r="O18" s="128">
        <f t="shared" si="2"/>
        <v>15000</v>
      </c>
      <c r="P18" s="60"/>
      <c r="Q18" s="59">
        <f t="shared" si="3"/>
        <v>15000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</row>
    <row r="19" spans="2:49" ht="19.5" customHeight="1">
      <c r="B19" s="104" t="s">
        <v>199</v>
      </c>
      <c r="C19" s="122" t="s">
        <v>169</v>
      </c>
      <c r="D19" s="123"/>
      <c r="E19" s="123"/>
      <c r="F19" s="123"/>
      <c r="G19" s="128">
        <v>0</v>
      </c>
      <c r="H19" s="128">
        <v>0</v>
      </c>
      <c r="I19" s="128">
        <v>0</v>
      </c>
      <c r="J19" s="121">
        <v>0</v>
      </c>
      <c r="K19" s="125">
        <v>50000</v>
      </c>
      <c r="L19" s="125"/>
      <c r="M19" s="125"/>
      <c r="N19" s="125"/>
      <c r="O19" s="125"/>
      <c r="P19" s="125"/>
      <c r="Q19" s="125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</row>
    <row r="20" spans="2:49" ht="19.5" customHeight="1">
      <c r="B20" s="104" t="s">
        <v>200</v>
      </c>
      <c r="C20" s="122" t="s">
        <v>201</v>
      </c>
      <c r="D20" s="123"/>
      <c r="E20" s="123"/>
      <c r="F20" s="123"/>
      <c r="G20" s="128">
        <v>0</v>
      </c>
      <c r="H20" s="128">
        <v>0</v>
      </c>
      <c r="I20" s="128">
        <v>0</v>
      </c>
      <c r="J20" s="128">
        <v>0</v>
      </c>
      <c r="K20" s="128">
        <v>50000</v>
      </c>
      <c r="L20" s="59"/>
      <c r="M20" s="59"/>
      <c r="N20" s="59"/>
      <c r="O20" s="128"/>
      <c r="P20" s="60"/>
      <c r="Q20" s="59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</row>
    <row r="21" spans="2:49" s="28" customFormat="1" ht="59.25" customHeight="1">
      <c r="B21" s="174" t="s">
        <v>125</v>
      </c>
      <c r="C21" s="178" t="s">
        <v>36</v>
      </c>
      <c r="D21" s="179"/>
      <c r="E21" s="179"/>
      <c r="F21" s="179"/>
      <c r="G21" s="173">
        <f>G28+G31+G33</f>
        <v>211000</v>
      </c>
      <c r="H21" s="173">
        <f>H28+H31+H33</f>
        <v>131812.98</v>
      </c>
      <c r="I21" s="173">
        <f>I28+I31+I33</f>
        <v>79187.01999999999</v>
      </c>
      <c r="J21" s="173">
        <f>J28+J31+J33</f>
        <v>211000</v>
      </c>
      <c r="K21" s="173">
        <f>K26+K28+K31+K33</f>
        <v>212000</v>
      </c>
      <c r="L21" s="173">
        <f aca="true" t="shared" si="7" ref="L21:Q21">L26+L28+L31+L33</f>
        <v>3000</v>
      </c>
      <c r="M21" s="173">
        <f t="shared" si="7"/>
        <v>3000</v>
      </c>
      <c r="N21" s="173">
        <f t="shared" si="7"/>
        <v>3000</v>
      </c>
      <c r="O21" s="173">
        <f t="shared" si="7"/>
        <v>172000</v>
      </c>
      <c r="P21" s="173">
        <f t="shared" si="7"/>
        <v>3000</v>
      </c>
      <c r="Q21" s="173">
        <f t="shared" si="7"/>
        <v>172000</v>
      </c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</row>
    <row r="22" spans="2:49" ht="19.5" customHeight="1" hidden="1">
      <c r="B22" s="104"/>
      <c r="C22" s="122"/>
      <c r="D22" s="123"/>
      <c r="E22" s="123"/>
      <c r="F22" s="123"/>
      <c r="G22" s="128"/>
      <c r="H22" s="128"/>
      <c r="I22" s="128"/>
      <c r="J22" s="120">
        <f aca="true" t="shared" si="8" ref="J22:J81">H22+I22</f>
        <v>0</v>
      </c>
      <c r="K22" s="128"/>
      <c r="L22" s="59"/>
      <c r="M22" s="59"/>
      <c r="N22" s="61"/>
      <c r="O22" s="125">
        <f t="shared" si="2"/>
        <v>0</v>
      </c>
      <c r="P22" s="58"/>
      <c r="Q22" s="57">
        <f t="shared" si="3"/>
        <v>0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</row>
    <row r="23" spans="2:49" ht="19.5" customHeight="1" hidden="1">
      <c r="B23" s="104"/>
      <c r="C23" s="122"/>
      <c r="D23" s="123"/>
      <c r="E23" s="123"/>
      <c r="F23" s="123"/>
      <c r="G23" s="128"/>
      <c r="H23" s="128"/>
      <c r="I23" s="128"/>
      <c r="J23" s="120">
        <f t="shared" si="8"/>
        <v>0</v>
      </c>
      <c r="K23" s="128"/>
      <c r="L23" s="59"/>
      <c r="M23" s="59"/>
      <c r="N23" s="61"/>
      <c r="O23" s="125">
        <f t="shared" si="2"/>
        <v>0</v>
      </c>
      <c r="P23" s="58"/>
      <c r="Q23" s="57">
        <f t="shared" si="3"/>
        <v>0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</row>
    <row r="24" spans="2:49" ht="19.5" customHeight="1" hidden="1">
      <c r="B24" s="104"/>
      <c r="C24" s="122"/>
      <c r="D24" s="123"/>
      <c r="E24" s="123"/>
      <c r="F24" s="123"/>
      <c r="G24" s="128"/>
      <c r="H24" s="128"/>
      <c r="I24" s="128"/>
      <c r="J24" s="120">
        <f t="shared" si="8"/>
        <v>0</v>
      </c>
      <c r="K24" s="128"/>
      <c r="L24" s="59"/>
      <c r="M24" s="59"/>
      <c r="N24" s="61"/>
      <c r="O24" s="125">
        <f t="shared" si="2"/>
        <v>0</v>
      </c>
      <c r="P24" s="58"/>
      <c r="Q24" s="57">
        <f t="shared" si="3"/>
        <v>0</v>
      </c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</row>
    <row r="25" spans="2:49" s="28" customFormat="1" ht="62.25" customHeight="1" hidden="1">
      <c r="B25" s="133"/>
      <c r="C25" s="142"/>
      <c r="D25" s="119"/>
      <c r="E25" s="119"/>
      <c r="F25" s="119"/>
      <c r="G25" s="120"/>
      <c r="H25" s="120"/>
      <c r="I25" s="120"/>
      <c r="J25" s="120">
        <f t="shared" si="8"/>
        <v>0</v>
      </c>
      <c r="K25" s="120"/>
      <c r="L25" s="105"/>
      <c r="M25" s="105"/>
      <c r="N25" s="105"/>
      <c r="O25" s="125">
        <f t="shared" si="2"/>
        <v>0</v>
      </c>
      <c r="P25" s="105"/>
      <c r="Q25" s="57">
        <f t="shared" si="3"/>
        <v>0</v>
      </c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</row>
    <row r="26" spans="2:49" s="28" customFormat="1" ht="62.25" customHeight="1">
      <c r="B26" s="107" t="s">
        <v>202</v>
      </c>
      <c r="C26" s="142" t="s">
        <v>3</v>
      </c>
      <c r="D26" s="119"/>
      <c r="E26" s="119"/>
      <c r="F26" s="119"/>
      <c r="G26" s="120"/>
      <c r="H26" s="120"/>
      <c r="I26" s="120"/>
      <c r="J26" s="120"/>
      <c r="K26" s="120">
        <f>K27</f>
        <v>3000</v>
      </c>
      <c r="L26" s="120">
        <f aca="true" t="shared" si="9" ref="L26:Q26">L27</f>
        <v>3000</v>
      </c>
      <c r="M26" s="120">
        <f t="shared" si="9"/>
        <v>3000</v>
      </c>
      <c r="N26" s="120">
        <f t="shared" si="9"/>
        <v>3000</v>
      </c>
      <c r="O26" s="120">
        <f t="shared" si="9"/>
        <v>3000</v>
      </c>
      <c r="P26" s="120">
        <f t="shared" si="9"/>
        <v>3000</v>
      </c>
      <c r="Q26" s="120">
        <f t="shared" si="9"/>
        <v>3000</v>
      </c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</row>
    <row r="27" spans="2:49" s="28" customFormat="1" ht="62.25" customHeight="1">
      <c r="B27" s="107" t="s">
        <v>203</v>
      </c>
      <c r="C27" s="142" t="s">
        <v>204</v>
      </c>
      <c r="D27" s="119"/>
      <c r="E27" s="119"/>
      <c r="F27" s="119"/>
      <c r="G27" s="120"/>
      <c r="H27" s="120"/>
      <c r="I27" s="120"/>
      <c r="J27" s="120"/>
      <c r="K27" s="120">
        <v>3000</v>
      </c>
      <c r="L27" s="120">
        <v>3000</v>
      </c>
      <c r="M27" s="120">
        <v>3000</v>
      </c>
      <c r="N27" s="120">
        <v>3000</v>
      </c>
      <c r="O27" s="120">
        <v>3000</v>
      </c>
      <c r="P27" s="120">
        <v>3000</v>
      </c>
      <c r="Q27" s="120">
        <v>3000</v>
      </c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</row>
    <row r="28" spans="2:49" s="26" customFormat="1" ht="19.5" customHeight="1">
      <c r="B28" s="107" t="s">
        <v>126</v>
      </c>
      <c r="C28" s="124" t="s">
        <v>4</v>
      </c>
      <c r="D28" s="123" t="s">
        <v>19</v>
      </c>
      <c r="E28" s="123" t="s">
        <v>11</v>
      </c>
      <c r="F28" s="123" t="s">
        <v>10</v>
      </c>
      <c r="G28" s="125">
        <f>G29+G30</f>
        <v>13000</v>
      </c>
      <c r="H28" s="125">
        <f>H29+H30</f>
        <v>5941.68</v>
      </c>
      <c r="I28" s="125">
        <f>I29+I30</f>
        <v>7058.32</v>
      </c>
      <c r="J28" s="125">
        <f>J29+J30</f>
        <v>13000</v>
      </c>
      <c r="K28" s="125">
        <f>K29+K30</f>
        <v>19000</v>
      </c>
      <c r="L28" s="106"/>
      <c r="M28" s="106"/>
      <c r="N28" s="147"/>
      <c r="O28" s="125">
        <f t="shared" si="2"/>
        <v>19000</v>
      </c>
      <c r="P28" s="148"/>
      <c r="Q28" s="57">
        <f t="shared" si="3"/>
        <v>19000</v>
      </c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</row>
    <row r="29" spans="2:49" ht="51" customHeight="1">
      <c r="B29" s="104" t="s">
        <v>127</v>
      </c>
      <c r="C29" s="126" t="s">
        <v>39</v>
      </c>
      <c r="D29" s="123"/>
      <c r="E29" s="123"/>
      <c r="F29" s="123"/>
      <c r="G29" s="128"/>
      <c r="H29" s="128"/>
      <c r="I29" s="128"/>
      <c r="J29" s="121"/>
      <c r="K29" s="128">
        <v>7000</v>
      </c>
      <c r="L29" s="59"/>
      <c r="M29" s="59"/>
      <c r="N29" s="61"/>
      <c r="O29" s="128">
        <f t="shared" si="2"/>
        <v>7000</v>
      </c>
      <c r="P29" s="60"/>
      <c r="Q29" s="59">
        <f t="shared" si="3"/>
        <v>7000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</row>
    <row r="30" spans="2:49" ht="44.25" customHeight="1">
      <c r="B30" s="104" t="s">
        <v>128</v>
      </c>
      <c r="C30" s="131" t="s">
        <v>103</v>
      </c>
      <c r="D30" s="123"/>
      <c r="E30" s="123"/>
      <c r="F30" s="123"/>
      <c r="G30" s="128">
        <v>13000</v>
      </c>
      <c r="H30" s="128">
        <v>5941.68</v>
      </c>
      <c r="I30" s="128">
        <f>G30-H30</f>
        <v>7058.32</v>
      </c>
      <c r="J30" s="121">
        <f t="shared" si="8"/>
        <v>13000</v>
      </c>
      <c r="K30" s="128">
        <v>12000</v>
      </c>
      <c r="L30" s="59"/>
      <c r="M30" s="59"/>
      <c r="N30" s="61"/>
      <c r="O30" s="128">
        <f t="shared" si="2"/>
        <v>12000</v>
      </c>
      <c r="P30" s="60"/>
      <c r="Q30" s="59">
        <f t="shared" si="3"/>
        <v>12000</v>
      </c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</row>
    <row r="31" spans="2:49" ht="44.25" customHeight="1">
      <c r="B31" s="107" t="s">
        <v>168</v>
      </c>
      <c r="C31" s="162" t="s">
        <v>169</v>
      </c>
      <c r="D31" s="123"/>
      <c r="E31" s="123"/>
      <c r="F31" s="123"/>
      <c r="G31" s="125">
        <v>51000</v>
      </c>
      <c r="H31" s="125">
        <v>50208</v>
      </c>
      <c r="I31" s="125">
        <f>G31-H31</f>
        <v>792</v>
      </c>
      <c r="J31" s="120">
        <f>G31</f>
        <v>51000</v>
      </c>
      <c r="K31" s="125">
        <f>K32</f>
        <v>40000</v>
      </c>
      <c r="L31" s="57"/>
      <c r="M31" s="57"/>
      <c r="N31" s="62"/>
      <c r="O31" s="125"/>
      <c r="P31" s="60"/>
      <c r="Q31" s="59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</row>
    <row r="32" spans="2:49" ht="44.25" customHeight="1">
      <c r="B32" s="104" t="s">
        <v>170</v>
      </c>
      <c r="C32" s="163" t="s">
        <v>171</v>
      </c>
      <c r="D32" s="123"/>
      <c r="E32" s="123"/>
      <c r="F32" s="123"/>
      <c r="G32" s="128">
        <v>51000</v>
      </c>
      <c r="H32" s="128">
        <v>50208</v>
      </c>
      <c r="I32" s="128">
        <v>792</v>
      </c>
      <c r="J32" s="121">
        <f>G32</f>
        <v>51000</v>
      </c>
      <c r="K32" s="128">
        <v>40000</v>
      </c>
      <c r="L32" s="59"/>
      <c r="M32" s="59"/>
      <c r="N32" s="61"/>
      <c r="O32" s="128"/>
      <c r="P32" s="60"/>
      <c r="Q32" s="59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</row>
    <row r="33" spans="2:49" ht="19.5" customHeight="1">
      <c r="B33" s="107" t="s">
        <v>129</v>
      </c>
      <c r="C33" s="124" t="s">
        <v>8</v>
      </c>
      <c r="D33" s="123" t="s">
        <v>19</v>
      </c>
      <c r="E33" s="123" t="s">
        <v>11</v>
      </c>
      <c r="F33" s="123" t="s">
        <v>10</v>
      </c>
      <c r="G33" s="125">
        <f>G34+G35+G36</f>
        <v>147000</v>
      </c>
      <c r="H33" s="125">
        <f>H34+H35+H36</f>
        <v>75663.3</v>
      </c>
      <c r="I33" s="125">
        <f>I34+I35+I36</f>
        <v>71336.7</v>
      </c>
      <c r="J33" s="120">
        <f t="shared" si="8"/>
        <v>147000</v>
      </c>
      <c r="K33" s="125">
        <f>K34+K35+K36</f>
        <v>150000</v>
      </c>
      <c r="L33" s="57"/>
      <c r="M33" s="57"/>
      <c r="N33" s="62"/>
      <c r="O33" s="125">
        <f t="shared" si="2"/>
        <v>150000</v>
      </c>
      <c r="P33" s="58"/>
      <c r="Q33" s="57">
        <f t="shared" si="3"/>
        <v>150000</v>
      </c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</row>
    <row r="34" spans="2:49" ht="19.5" customHeight="1">
      <c r="B34" s="104" t="s">
        <v>130</v>
      </c>
      <c r="C34" s="131" t="s">
        <v>106</v>
      </c>
      <c r="D34" s="123"/>
      <c r="E34" s="123"/>
      <c r="F34" s="123"/>
      <c r="G34" s="128">
        <v>85000</v>
      </c>
      <c r="H34" s="128">
        <v>34287</v>
      </c>
      <c r="I34" s="128">
        <f>G34-H34</f>
        <v>50713</v>
      </c>
      <c r="J34" s="121">
        <f t="shared" si="8"/>
        <v>85000</v>
      </c>
      <c r="K34" s="128">
        <v>85000</v>
      </c>
      <c r="L34" s="59"/>
      <c r="M34" s="59"/>
      <c r="N34" s="61"/>
      <c r="O34" s="128">
        <f t="shared" si="2"/>
        <v>85000</v>
      </c>
      <c r="P34" s="60"/>
      <c r="Q34" s="59">
        <f t="shared" si="3"/>
        <v>85000</v>
      </c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</row>
    <row r="35" spans="2:49" ht="74.25" customHeight="1">
      <c r="B35" s="104" t="s">
        <v>131</v>
      </c>
      <c r="C35" s="131" t="s">
        <v>105</v>
      </c>
      <c r="D35" s="123"/>
      <c r="E35" s="123"/>
      <c r="F35" s="123"/>
      <c r="G35" s="128">
        <v>17000</v>
      </c>
      <c r="H35" s="128">
        <v>3560</v>
      </c>
      <c r="I35" s="128">
        <f>G35-H35</f>
        <v>13440</v>
      </c>
      <c r="J35" s="121">
        <f t="shared" si="8"/>
        <v>17000</v>
      </c>
      <c r="K35" s="128">
        <v>20000</v>
      </c>
      <c r="L35" s="59"/>
      <c r="M35" s="59"/>
      <c r="N35" s="61"/>
      <c r="O35" s="128">
        <f t="shared" si="2"/>
        <v>20000</v>
      </c>
      <c r="P35" s="60"/>
      <c r="Q35" s="59">
        <f t="shared" si="3"/>
        <v>20000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</row>
    <row r="36" spans="2:49" ht="46.5" customHeight="1">
      <c r="B36" s="104" t="s">
        <v>132</v>
      </c>
      <c r="C36" s="131" t="s">
        <v>104</v>
      </c>
      <c r="D36" s="123"/>
      <c r="E36" s="123"/>
      <c r="F36" s="123"/>
      <c r="G36" s="128">
        <v>45000</v>
      </c>
      <c r="H36" s="128">
        <v>37816.3</v>
      </c>
      <c r="I36" s="128">
        <f>G36-H36</f>
        <v>7183.699999999997</v>
      </c>
      <c r="J36" s="121">
        <f t="shared" si="8"/>
        <v>45000</v>
      </c>
      <c r="K36" s="128">
        <v>45000</v>
      </c>
      <c r="L36" s="59"/>
      <c r="M36" s="59"/>
      <c r="N36" s="61"/>
      <c r="O36" s="128">
        <f t="shared" si="2"/>
        <v>45000</v>
      </c>
      <c r="P36" s="60"/>
      <c r="Q36" s="59">
        <f t="shared" si="3"/>
        <v>45000</v>
      </c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</row>
    <row r="37" spans="2:17" s="180" customFormat="1" ht="39.75" customHeight="1">
      <c r="B37" s="174" t="s">
        <v>133</v>
      </c>
      <c r="C37" s="178" t="s">
        <v>40</v>
      </c>
      <c r="D37" s="179"/>
      <c r="E37" s="179"/>
      <c r="F37" s="179"/>
      <c r="G37" s="173">
        <f>G38</f>
        <v>3000</v>
      </c>
      <c r="H37" s="173">
        <f>H38</f>
        <v>304</v>
      </c>
      <c r="I37" s="173">
        <f>I38</f>
        <v>2696</v>
      </c>
      <c r="J37" s="173">
        <f>J38</f>
        <v>3000</v>
      </c>
      <c r="K37" s="173">
        <v>3000</v>
      </c>
      <c r="L37" s="173"/>
      <c r="M37" s="173"/>
      <c r="N37" s="173"/>
      <c r="O37" s="177">
        <f t="shared" si="2"/>
        <v>3000</v>
      </c>
      <c r="P37" s="173"/>
      <c r="Q37" s="177">
        <f t="shared" si="3"/>
        <v>3000</v>
      </c>
    </row>
    <row r="38" spans="2:49" s="27" customFormat="1" ht="19.5" customHeight="1">
      <c r="B38" s="104" t="s">
        <v>134</v>
      </c>
      <c r="C38" s="131" t="s">
        <v>107</v>
      </c>
      <c r="D38" s="123"/>
      <c r="E38" s="123"/>
      <c r="F38" s="123"/>
      <c r="G38" s="128">
        <v>3000</v>
      </c>
      <c r="H38" s="128">
        <v>304</v>
      </c>
      <c r="I38" s="128">
        <f>G38-H38</f>
        <v>2696</v>
      </c>
      <c r="J38" s="121">
        <f t="shared" si="8"/>
        <v>3000</v>
      </c>
      <c r="K38" s="128">
        <v>3000</v>
      </c>
      <c r="L38" s="59"/>
      <c r="M38" s="59"/>
      <c r="N38" s="61"/>
      <c r="O38" s="128">
        <f t="shared" si="2"/>
        <v>3000</v>
      </c>
      <c r="P38" s="60"/>
      <c r="Q38" s="59">
        <f t="shared" si="3"/>
        <v>3000</v>
      </c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</row>
    <row r="39" spans="2:17" s="180" customFormat="1" ht="36" customHeight="1">
      <c r="B39" s="174" t="s">
        <v>135</v>
      </c>
      <c r="C39" s="171" t="s">
        <v>41</v>
      </c>
      <c r="D39" s="179"/>
      <c r="E39" s="179"/>
      <c r="F39" s="179"/>
      <c r="G39" s="173">
        <f>G40</f>
        <v>3000</v>
      </c>
      <c r="H39" s="173">
        <v>0</v>
      </c>
      <c r="I39" s="173">
        <v>3000</v>
      </c>
      <c r="J39" s="173">
        <f t="shared" si="8"/>
        <v>3000</v>
      </c>
      <c r="K39" s="177">
        <v>3000</v>
      </c>
      <c r="L39" s="177"/>
      <c r="M39" s="177"/>
      <c r="N39" s="187"/>
      <c r="O39" s="177">
        <f t="shared" si="2"/>
        <v>3000</v>
      </c>
      <c r="P39" s="185"/>
      <c r="Q39" s="177">
        <f t="shared" si="3"/>
        <v>3000</v>
      </c>
    </row>
    <row r="40" spans="2:49" s="27" customFormat="1" ht="19.5" customHeight="1">
      <c r="B40" s="104" t="s">
        <v>136</v>
      </c>
      <c r="C40" s="131" t="s">
        <v>107</v>
      </c>
      <c r="D40" s="123"/>
      <c r="E40" s="123"/>
      <c r="F40" s="123"/>
      <c r="G40" s="128">
        <v>3000</v>
      </c>
      <c r="H40" s="128">
        <v>0</v>
      </c>
      <c r="I40" s="128">
        <v>3000</v>
      </c>
      <c r="J40" s="121">
        <v>3000</v>
      </c>
      <c r="K40" s="128">
        <v>3000</v>
      </c>
      <c r="L40" s="59"/>
      <c r="M40" s="59"/>
      <c r="N40" s="61"/>
      <c r="O40" s="128">
        <f t="shared" si="2"/>
        <v>3000</v>
      </c>
      <c r="P40" s="60"/>
      <c r="Q40" s="59">
        <f t="shared" si="3"/>
        <v>3000</v>
      </c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</row>
    <row r="41" spans="2:17" s="233" customFormat="1" ht="19.5" customHeight="1">
      <c r="B41" s="228" t="s">
        <v>206</v>
      </c>
      <c r="C41" s="229" t="s">
        <v>207</v>
      </c>
      <c r="D41" s="230"/>
      <c r="E41" s="230"/>
      <c r="F41" s="230"/>
      <c r="G41" s="231">
        <f>G42</f>
        <v>0</v>
      </c>
      <c r="H41" s="231"/>
      <c r="I41" s="231"/>
      <c r="J41" s="232"/>
      <c r="K41" s="234">
        <f>K42</f>
        <v>3000</v>
      </c>
      <c r="L41" s="234">
        <f aca="true" t="shared" si="10" ref="L41:Q41">L42</f>
        <v>3000</v>
      </c>
      <c r="M41" s="234">
        <f t="shared" si="10"/>
        <v>3000</v>
      </c>
      <c r="N41" s="234">
        <f t="shared" si="10"/>
        <v>3000</v>
      </c>
      <c r="O41" s="234">
        <f t="shared" si="10"/>
        <v>3000</v>
      </c>
      <c r="P41" s="234">
        <f t="shared" si="10"/>
        <v>3000</v>
      </c>
      <c r="Q41" s="234">
        <f t="shared" si="10"/>
        <v>3000</v>
      </c>
    </row>
    <row r="42" spans="2:49" s="27" customFormat="1" ht="19.5" customHeight="1">
      <c r="B42" s="104" t="s">
        <v>205</v>
      </c>
      <c r="C42" s="131" t="s">
        <v>107</v>
      </c>
      <c r="D42" s="123"/>
      <c r="E42" s="123"/>
      <c r="F42" s="123"/>
      <c r="G42" s="128">
        <v>0</v>
      </c>
      <c r="H42" s="128"/>
      <c r="I42" s="128"/>
      <c r="J42" s="121"/>
      <c r="K42" s="128">
        <v>3000</v>
      </c>
      <c r="L42" s="128">
        <v>3000</v>
      </c>
      <c r="M42" s="128">
        <v>3000</v>
      </c>
      <c r="N42" s="128">
        <v>3000</v>
      </c>
      <c r="O42" s="128">
        <v>3000</v>
      </c>
      <c r="P42" s="128">
        <v>3000</v>
      </c>
      <c r="Q42" s="128">
        <v>3000</v>
      </c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</row>
    <row r="43" spans="2:18" s="195" customFormat="1" ht="34.5" customHeight="1">
      <c r="B43" s="167" t="s">
        <v>137</v>
      </c>
      <c r="C43" s="196" t="s">
        <v>42</v>
      </c>
      <c r="D43" s="197" t="s">
        <v>19</v>
      </c>
      <c r="E43" s="197" t="s">
        <v>11</v>
      </c>
      <c r="F43" s="197" t="s">
        <v>10</v>
      </c>
      <c r="G43" s="198">
        <f>G44</f>
        <v>449000</v>
      </c>
      <c r="H43" s="198">
        <f>H44</f>
        <v>207242</v>
      </c>
      <c r="I43" s="198">
        <f>I44</f>
        <v>241758</v>
      </c>
      <c r="J43" s="198">
        <f>J44</f>
        <v>449000</v>
      </c>
      <c r="K43" s="198">
        <f>K45+K46</f>
        <v>462000</v>
      </c>
      <c r="L43" s="198"/>
      <c r="M43" s="198"/>
      <c r="N43" s="198"/>
      <c r="O43" s="198">
        <f t="shared" si="2"/>
        <v>462000</v>
      </c>
      <c r="P43" s="198"/>
      <c r="Q43" s="198">
        <f t="shared" si="3"/>
        <v>462000</v>
      </c>
      <c r="R43" s="199"/>
    </row>
    <row r="44" spans="2:17" s="180" customFormat="1" ht="19.5" customHeight="1">
      <c r="B44" s="170" t="s">
        <v>138</v>
      </c>
      <c r="C44" s="181" t="s">
        <v>31</v>
      </c>
      <c r="D44" s="182" t="s">
        <v>19</v>
      </c>
      <c r="E44" s="182" t="s">
        <v>11</v>
      </c>
      <c r="F44" s="182" t="s">
        <v>10</v>
      </c>
      <c r="G44" s="183">
        <f>G45+G46</f>
        <v>449000</v>
      </c>
      <c r="H44" s="183">
        <f>H45+H46</f>
        <v>207242</v>
      </c>
      <c r="I44" s="183">
        <f>I45+I46</f>
        <v>241758</v>
      </c>
      <c r="J44" s="183">
        <f>J45+J46</f>
        <v>449000</v>
      </c>
      <c r="K44" s="184">
        <f>K43</f>
        <v>462000</v>
      </c>
      <c r="L44" s="184"/>
      <c r="M44" s="184"/>
      <c r="N44" s="184"/>
      <c r="O44" s="177">
        <f t="shared" si="2"/>
        <v>462000</v>
      </c>
      <c r="P44" s="185"/>
      <c r="Q44" s="177">
        <f t="shared" si="3"/>
        <v>462000</v>
      </c>
    </row>
    <row r="45" spans="2:49" ht="19.5" customHeight="1">
      <c r="B45" s="104" t="s">
        <v>139</v>
      </c>
      <c r="C45" s="122" t="s">
        <v>7</v>
      </c>
      <c r="D45" s="123" t="s">
        <v>19</v>
      </c>
      <c r="E45" s="123" t="s">
        <v>11</v>
      </c>
      <c r="F45" s="123" t="s">
        <v>10</v>
      </c>
      <c r="G45" s="128">
        <v>346000</v>
      </c>
      <c r="H45" s="128">
        <v>159174</v>
      </c>
      <c r="I45" s="143">
        <f>G45-H45</f>
        <v>186826</v>
      </c>
      <c r="J45" s="121">
        <f t="shared" si="8"/>
        <v>346000</v>
      </c>
      <c r="K45" s="128">
        <v>355000</v>
      </c>
      <c r="L45" s="59"/>
      <c r="M45" s="59"/>
      <c r="N45" s="59"/>
      <c r="O45" s="128">
        <f t="shared" si="2"/>
        <v>355000</v>
      </c>
      <c r="P45" s="59"/>
      <c r="Q45" s="59">
        <f t="shared" si="3"/>
        <v>355000</v>
      </c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</row>
    <row r="46" spans="2:49" ht="19.5" customHeight="1">
      <c r="B46" s="104" t="s">
        <v>140</v>
      </c>
      <c r="C46" s="122" t="s">
        <v>32</v>
      </c>
      <c r="D46" s="123" t="s">
        <v>19</v>
      </c>
      <c r="E46" s="123" t="s">
        <v>11</v>
      </c>
      <c r="F46" s="123" t="s">
        <v>10</v>
      </c>
      <c r="G46" s="128">
        <v>103000</v>
      </c>
      <c r="H46" s="128">
        <v>48068</v>
      </c>
      <c r="I46" s="143">
        <f>G46-H46</f>
        <v>54932</v>
      </c>
      <c r="J46" s="121">
        <f t="shared" si="8"/>
        <v>103000</v>
      </c>
      <c r="K46" s="128">
        <v>107000</v>
      </c>
      <c r="L46" s="59"/>
      <c r="M46" s="59"/>
      <c r="N46" s="59"/>
      <c r="O46" s="128">
        <f t="shared" si="2"/>
        <v>107000</v>
      </c>
      <c r="P46" s="59"/>
      <c r="Q46" s="59">
        <f t="shared" si="3"/>
        <v>107000</v>
      </c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</row>
    <row r="47" spans="2:18" s="204" customFormat="1" ht="19.5" customHeight="1">
      <c r="B47" s="167" t="s">
        <v>141</v>
      </c>
      <c r="C47" s="192" t="s">
        <v>12</v>
      </c>
      <c r="D47" s="200"/>
      <c r="E47" s="200"/>
      <c r="F47" s="200"/>
      <c r="G47" s="198">
        <v>20000</v>
      </c>
      <c r="H47" s="198">
        <v>0</v>
      </c>
      <c r="I47" s="198">
        <v>20000</v>
      </c>
      <c r="J47" s="169">
        <f t="shared" si="8"/>
        <v>20000</v>
      </c>
      <c r="K47" s="198">
        <v>20000</v>
      </c>
      <c r="L47" s="198"/>
      <c r="M47" s="198"/>
      <c r="N47" s="201"/>
      <c r="O47" s="198">
        <f t="shared" si="2"/>
        <v>20000</v>
      </c>
      <c r="P47" s="202"/>
      <c r="Q47" s="198">
        <f t="shared" si="3"/>
        <v>20000</v>
      </c>
      <c r="R47" s="203"/>
    </row>
    <row r="48" spans="2:17" s="218" customFormat="1" ht="19.5" customHeight="1">
      <c r="B48" s="191" t="s">
        <v>142</v>
      </c>
      <c r="C48" s="215" t="s">
        <v>108</v>
      </c>
      <c r="D48" s="186"/>
      <c r="E48" s="186"/>
      <c r="F48" s="186"/>
      <c r="G48" s="188">
        <v>20000</v>
      </c>
      <c r="H48" s="188">
        <v>0</v>
      </c>
      <c r="I48" s="188">
        <v>20000</v>
      </c>
      <c r="J48" s="216">
        <f t="shared" si="8"/>
        <v>20000</v>
      </c>
      <c r="K48" s="188">
        <v>20000</v>
      </c>
      <c r="L48" s="188"/>
      <c r="M48" s="188"/>
      <c r="N48" s="217"/>
      <c r="O48" s="188">
        <f t="shared" si="2"/>
        <v>20000</v>
      </c>
      <c r="P48" s="214"/>
      <c r="Q48" s="188">
        <f t="shared" si="3"/>
        <v>20000</v>
      </c>
    </row>
    <row r="49" spans="2:18" s="195" customFormat="1" ht="19.5" customHeight="1">
      <c r="B49" s="167" t="s">
        <v>143</v>
      </c>
      <c r="C49" s="192" t="s">
        <v>18</v>
      </c>
      <c r="D49" s="200">
        <v>925</v>
      </c>
      <c r="E49" s="200" t="s">
        <v>13</v>
      </c>
      <c r="F49" s="200" t="s">
        <v>10</v>
      </c>
      <c r="G49" s="198">
        <f>G50</f>
        <v>32000</v>
      </c>
      <c r="H49" s="198">
        <f>H50</f>
        <v>13335</v>
      </c>
      <c r="I49" s="198">
        <f>I50</f>
        <v>18665</v>
      </c>
      <c r="J49" s="198">
        <f>J50</f>
        <v>32000</v>
      </c>
      <c r="K49" s="198">
        <f aca="true" t="shared" si="11" ref="K49:Q49">K50</f>
        <v>32000</v>
      </c>
      <c r="L49" s="198">
        <f t="shared" si="11"/>
        <v>0</v>
      </c>
      <c r="M49" s="198">
        <f t="shared" si="11"/>
        <v>0</v>
      </c>
      <c r="N49" s="198">
        <f t="shared" si="11"/>
        <v>0</v>
      </c>
      <c r="O49" s="198">
        <f t="shared" si="11"/>
        <v>32000</v>
      </c>
      <c r="P49" s="198">
        <f t="shared" si="11"/>
        <v>0</v>
      </c>
      <c r="Q49" s="198">
        <f t="shared" si="11"/>
        <v>32000</v>
      </c>
      <c r="R49" s="203"/>
    </row>
    <row r="50" spans="2:17" s="190" customFormat="1" ht="19.5" customHeight="1">
      <c r="B50" s="174" t="s">
        <v>144</v>
      </c>
      <c r="C50" s="171" t="s">
        <v>31</v>
      </c>
      <c r="D50" s="179">
        <v>925</v>
      </c>
      <c r="E50" s="179" t="s">
        <v>13</v>
      </c>
      <c r="F50" s="179" t="s">
        <v>10</v>
      </c>
      <c r="G50" s="173">
        <f>G51+G52</f>
        <v>32000</v>
      </c>
      <c r="H50" s="173">
        <f>H51+H52</f>
        <v>13335</v>
      </c>
      <c r="I50" s="173">
        <f>I51+I52</f>
        <v>18665</v>
      </c>
      <c r="J50" s="173">
        <f>J51+J52</f>
        <v>32000</v>
      </c>
      <c r="K50" s="173">
        <f aca="true" t="shared" si="12" ref="K50:Q50">K51+K52</f>
        <v>32000</v>
      </c>
      <c r="L50" s="173">
        <f t="shared" si="12"/>
        <v>0</v>
      </c>
      <c r="M50" s="173">
        <f t="shared" si="12"/>
        <v>0</v>
      </c>
      <c r="N50" s="173">
        <f t="shared" si="12"/>
        <v>0</v>
      </c>
      <c r="O50" s="173">
        <f t="shared" si="12"/>
        <v>32000</v>
      </c>
      <c r="P50" s="173">
        <f t="shared" si="12"/>
        <v>0</v>
      </c>
      <c r="Q50" s="173">
        <f t="shared" si="12"/>
        <v>32000</v>
      </c>
    </row>
    <row r="51" spans="2:49" ht="19.5" customHeight="1">
      <c r="B51" s="104" t="s">
        <v>145</v>
      </c>
      <c r="C51" s="122" t="s">
        <v>7</v>
      </c>
      <c r="D51" s="123">
        <v>925</v>
      </c>
      <c r="E51" s="123" t="s">
        <v>13</v>
      </c>
      <c r="F51" s="123" t="s">
        <v>10</v>
      </c>
      <c r="G51" s="128">
        <v>24000</v>
      </c>
      <c r="H51" s="128">
        <v>10000</v>
      </c>
      <c r="I51" s="121">
        <f>G51-H51</f>
        <v>14000</v>
      </c>
      <c r="J51" s="120">
        <f t="shared" si="8"/>
        <v>24000</v>
      </c>
      <c r="K51" s="128">
        <v>24000</v>
      </c>
      <c r="L51" s="59"/>
      <c r="M51" s="59"/>
      <c r="N51" s="59"/>
      <c r="O51" s="128">
        <f t="shared" si="2"/>
        <v>24000</v>
      </c>
      <c r="P51" s="59"/>
      <c r="Q51" s="59">
        <f t="shared" si="3"/>
        <v>24000</v>
      </c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</row>
    <row r="52" spans="2:49" ht="19.5" customHeight="1">
      <c r="B52" s="104" t="s">
        <v>146</v>
      </c>
      <c r="C52" s="122" t="s">
        <v>32</v>
      </c>
      <c r="D52" s="123">
        <v>925</v>
      </c>
      <c r="E52" s="123" t="s">
        <v>13</v>
      </c>
      <c r="F52" s="123" t="s">
        <v>10</v>
      </c>
      <c r="G52" s="128">
        <v>8000</v>
      </c>
      <c r="H52" s="128">
        <v>3335</v>
      </c>
      <c r="I52" s="121">
        <f>G52-H52</f>
        <v>4665</v>
      </c>
      <c r="J52" s="120">
        <f t="shared" si="8"/>
        <v>8000</v>
      </c>
      <c r="K52" s="128">
        <v>8000</v>
      </c>
      <c r="L52" s="59"/>
      <c r="M52" s="59"/>
      <c r="N52" s="59"/>
      <c r="O52" s="128">
        <f t="shared" si="2"/>
        <v>8000</v>
      </c>
      <c r="P52" s="59"/>
      <c r="Q52" s="59">
        <f t="shared" si="3"/>
        <v>8000</v>
      </c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</row>
    <row r="53" spans="2:18" s="206" customFormat="1" ht="26.25" customHeight="1">
      <c r="B53" s="167" t="s">
        <v>147</v>
      </c>
      <c r="C53" s="192" t="s">
        <v>43</v>
      </c>
      <c r="D53" s="197"/>
      <c r="E53" s="197"/>
      <c r="F53" s="197"/>
      <c r="G53" s="198">
        <f>G54</f>
        <v>29000</v>
      </c>
      <c r="H53" s="198">
        <f>H54</f>
        <v>29000</v>
      </c>
      <c r="I53" s="198">
        <f>I54</f>
        <v>0</v>
      </c>
      <c r="J53" s="198">
        <f>J54</f>
        <v>29000</v>
      </c>
      <c r="K53" s="198">
        <v>29000</v>
      </c>
      <c r="L53" s="205"/>
      <c r="M53" s="205"/>
      <c r="N53" s="205"/>
      <c r="O53" s="198">
        <f t="shared" si="2"/>
        <v>29000</v>
      </c>
      <c r="P53" s="207"/>
      <c r="Q53" s="198">
        <f t="shared" si="3"/>
        <v>29000</v>
      </c>
      <c r="R53" s="199"/>
    </row>
    <row r="54" spans="2:17" s="219" customFormat="1" ht="33" customHeight="1">
      <c r="B54" s="220" t="s">
        <v>196</v>
      </c>
      <c r="C54" s="221" t="s">
        <v>36</v>
      </c>
      <c r="D54" s="222"/>
      <c r="E54" s="222"/>
      <c r="F54" s="222"/>
      <c r="G54" s="184">
        <f>G55</f>
        <v>29000</v>
      </c>
      <c r="H54" s="184">
        <f>H55</f>
        <v>29000</v>
      </c>
      <c r="I54" s="184">
        <f>I55</f>
        <v>0</v>
      </c>
      <c r="J54" s="173">
        <f t="shared" si="8"/>
        <v>29000</v>
      </c>
      <c r="K54" s="184">
        <v>29000</v>
      </c>
      <c r="L54" s="184"/>
      <c r="M54" s="184"/>
      <c r="N54" s="223"/>
      <c r="O54" s="177">
        <f t="shared" si="2"/>
        <v>29000</v>
      </c>
      <c r="P54" s="185"/>
      <c r="Q54" s="177">
        <f t="shared" si="3"/>
        <v>29000</v>
      </c>
    </row>
    <row r="55" spans="1:49" s="95" customFormat="1" ht="26.25" customHeight="1">
      <c r="A55" s="96"/>
      <c r="B55" s="104" t="s">
        <v>172</v>
      </c>
      <c r="C55" s="225" t="s">
        <v>197</v>
      </c>
      <c r="D55" s="123"/>
      <c r="E55" s="123"/>
      <c r="F55" s="123"/>
      <c r="G55" s="128">
        <v>29000</v>
      </c>
      <c r="H55" s="128">
        <v>29000</v>
      </c>
      <c r="I55" s="128">
        <v>0</v>
      </c>
      <c r="J55" s="121">
        <f t="shared" si="8"/>
        <v>29000</v>
      </c>
      <c r="K55" s="128">
        <v>29000</v>
      </c>
      <c r="L55" s="92"/>
      <c r="M55" s="92"/>
      <c r="N55" s="93"/>
      <c r="O55" s="128">
        <f t="shared" si="2"/>
        <v>29000</v>
      </c>
      <c r="P55" s="94"/>
      <c r="Q55" s="59">
        <f t="shared" si="3"/>
        <v>29000</v>
      </c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</row>
    <row r="56" spans="1:49" ht="42.75" customHeight="1" hidden="1">
      <c r="A56" s="96"/>
      <c r="B56" s="107" t="s">
        <v>65</v>
      </c>
      <c r="C56" s="134" t="s">
        <v>36</v>
      </c>
      <c r="D56" s="123"/>
      <c r="E56" s="123"/>
      <c r="F56" s="123"/>
      <c r="G56" s="128"/>
      <c r="H56" s="128"/>
      <c r="I56" s="128"/>
      <c r="J56" s="120">
        <f t="shared" si="8"/>
        <v>0</v>
      </c>
      <c r="K56" s="125"/>
      <c r="L56" s="59"/>
      <c r="M56" s="59"/>
      <c r="N56" s="61"/>
      <c r="O56" s="128">
        <f t="shared" si="2"/>
        <v>0</v>
      </c>
      <c r="P56" s="60"/>
      <c r="Q56" s="59">
        <f t="shared" si="3"/>
        <v>0</v>
      </c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</row>
    <row r="57" spans="1:49" ht="19.5" customHeight="1" hidden="1">
      <c r="A57" s="96"/>
      <c r="B57" s="104" t="s">
        <v>66</v>
      </c>
      <c r="C57" s="122" t="s">
        <v>3</v>
      </c>
      <c r="D57" s="123"/>
      <c r="E57" s="123"/>
      <c r="F57" s="123"/>
      <c r="G57" s="128"/>
      <c r="H57" s="128"/>
      <c r="I57" s="128"/>
      <c r="J57" s="120">
        <f t="shared" si="8"/>
        <v>0</v>
      </c>
      <c r="K57" s="128"/>
      <c r="L57" s="59"/>
      <c r="M57" s="59"/>
      <c r="N57" s="61"/>
      <c r="O57" s="128">
        <f t="shared" si="2"/>
        <v>0</v>
      </c>
      <c r="P57" s="60"/>
      <c r="Q57" s="59">
        <f t="shared" si="3"/>
        <v>0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</row>
    <row r="58" spans="1:49" ht="19.5" customHeight="1" hidden="1">
      <c r="A58" s="96"/>
      <c r="B58" s="104" t="s">
        <v>67</v>
      </c>
      <c r="C58" s="126" t="s">
        <v>37</v>
      </c>
      <c r="D58" s="123"/>
      <c r="E58" s="123"/>
      <c r="F58" s="123"/>
      <c r="G58" s="128"/>
      <c r="H58" s="128"/>
      <c r="I58" s="128"/>
      <c r="J58" s="120">
        <f t="shared" si="8"/>
        <v>0</v>
      </c>
      <c r="K58" s="128"/>
      <c r="L58" s="59"/>
      <c r="M58" s="59"/>
      <c r="N58" s="61"/>
      <c r="O58" s="128">
        <f t="shared" si="2"/>
        <v>0</v>
      </c>
      <c r="P58" s="60"/>
      <c r="Q58" s="59">
        <f t="shared" si="3"/>
        <v>0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</row>
    <row r="59" spans="2:17" s="203" customFormat="1" ht="19.5" customHeight="1">
      <c r="B59" s="167" t="s">
        <v>148</v>
      </c>
      <c r="C59" s="192" t="s">
        <v>44</v>
      </c>
      <c r="D59" s="200">
        <v>925</v>
      </c>
      <c r="E59" s="200" t="s">
        <v>14</v>
      </c>
      <c r="F59" s="200" t="s">
        <v>10</v>
      </c>
      <c r="G59" s="198">
        <f aca="true" t="shared" si="13" ref="G59:J60">G60</f>
        <v>120000</v>
      </c>
      <c r="H59" s="198">
        <f t="shared" si="13"/>
        <v>9869.88</v>
      </c>
      <c r="I59" s="198">
        <f t="shared" si="13"/>
        <v>110130.12</v>
      </c>
      <c r="J59" s="198">
        <f t="shared" si="13"/>
        <v>120000</v>
      </c>
      <c r="K59" s="198">
        <f>K60</f>
        <v>120000</v>
      </c>
      <c r="L59" s="198">
        <f aca="true" t="shared" si="14" ref="L59:Q59">L60</f>
        <v>0</v>
      </c>
      <c r="M59" s="198">
        <f t="shared" si="14"/>
        <v>0</v>
      </c>
      <c r="N59" s="198">
        <f t="shared" si="14"/>
        <v>0</v>
      </c>
      <c r="O59" s="198">
        <f t="shared" si="14"/>
        <v>120000</v>
      </c>
      <c r="P59" s="198">
        <f t="shared" si="14"/>
        <v>0</v>
      </c>
      <c r="Q59" s="198">
        <f t="shared" si="14"/>
        <v>120000</v>
      </c>
    </row>
    <row r="60" spans="2:17" s="190" customFormat="1" ht="34.5" customHeight="1">
      <c r="B60" s="170" t="s">
        <v>175</v>
      </c>
      <c r="C60" s="224" t="s">
        <v>36</v>
      </c>
      <c r="D60" s="176">
        <v>925</v>
      </c>
      <c r="E60" s="176" t="s">
        <v>14</v>
      </c>
      <c r="F60" s="176" t="s">
        <v>10</v>
      </c>
      <c r="G60" s="177">
        <f t="shared" si="13"/>
        <v>120000</v>
      </c>
      <c r="H60" s="177">
        <f t="shared" si="13"/>
        <v>9869.88</v>
      </c>
      <c r="I60" s="177">
        <f t="shared" si="13"/>
        <v>110130.12</v>
      </c>
      <c r="J60" s="177">
        <f t="shared" si="13"/>
        <v>120000</v>
      </c>
      <c r="K60" s="188">
        <v>120000</v>
      </c>
      <c r="L60" s="177"/>
      <c r="M60" s="177"/>
      <c r="N60" s="217"/>
      <c r="O60" s="188">
        <f t="shared" si="2"/>
        <v>120000</v>
      </c>
      <c r="P60" s="214"/>
      <c r="Q60" s="188">
        <f t="shared" si="3"/>
        <v>120000</v>
      </c>
    </row>
    <row r="61" spans="1:49" ht="19.5" customHeight="1">
      <c r="A61" s="96"/>
      <c r="B61" s="104" t="s">
        <v>173</v>
      </c>
      <c r="C61" s="130" t="s">
        <v>2</v>
      </c>
      <c r="D61" s="123">
        <v>925</v>
      </c>
      <c r="E61" s="123" t="s">
        <v>14</v>
      </c>
      <c r="F61" s="123" t="s">
        <v>10</v>
      </c>
      <c r="G61" s="128">
        <v>120000</v>
      </c>
      <c r="H61" s="128">
        <v>9869.88</v>
      </c>
      <c r="I61" s="128">
        <f>G61-H61</f>
        <v>110130.12</v>
      </c>
      <c r="J61" s="121">
        <f t="shared" si="8"/>
        <v>120000</v>
      </c>
      <c r="K61" s="128">
        <v>120000</v>
      </c>
      <c r="L61" s="57"/>
      <c r="M61" s="57"/>
      <c r="N61" s="61"/>
      <c r="O61" s="128">
        <f t="shared" si="2"/>
        <v>120000</v>
      </c>
      <c r="P61" s="60"/>
      <c r="Q61" s="59">
        <f t="shared" si="3"/>
        <v>120000</v>
      </c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</row>
    <row r="62" spans="1:49" ht="19.5" customHeight="1">
      <c r="A62" s="96"/>
      <c r="B62" s="104" t="s">
        <v>174</v>
      </c>
      <c r="C62" s="130" t="s">
        <v>45</v>
      </c>
      <c r="D62" s="123">
        <v>925</v>
      </c>
      <c r="E62" s="123" t="s">
        <v>14</v>
      </c>
      <c r="F62" s="123" t="s">
        <v>10</v>
      </c>
      <c r="G62" s="128">
        <v>120000</v>
      </c>
      <c r="H62" s="128">
        <v>9869.88</v>
      </c>
      <c r="I62" s="128">
        <f>G62-H62</f>
        <v>110130.12</v>
      </c>
      <c r="J62" s="121">
        <f t="shared" si="8"/>
        <v>120000</v>
      </c>
      <c r="K62" s="128">
        <v>120000</v>
      </c>
      <c r="L62" s="57"/>
      <c r="M62" s="57"/>
      <c r="N62" s="61"/>
      <c r="O62" s="128">
        <f t="shared" si="2"/>
        <v>120000</v>
      </c>
      <c r="P62" s="60"/>
      <c r="Q62" s="59">
        <f t="shared" si="3"/>
        <v>120000</v>
      </c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</row>
    <row r="63" spans="2:17" s="203" customFormat="1" ht="30" customHeight="1">
      <c r="B63" s="167" t="s">
        <v>149</v>
      </c>
      <c r="C63" s="208" t="s">
        <v>46</v>
      </c>
      <c r="D63" s="200">
        <v>925</v>
      </c>
      <c r="E63" s="200" t="s">
        <v>14</v>
      </c>
      <c r="F63" s="200" t="s">
        <v>10</v>
      </c>
      <c r="G63" s="198">
        <v>794000</v>
      </c>
      <c r="H63" s="198">
        <v>278723.28</v>
      </c>
      <c r="I63" s="198">
        <f>G63-H63</f>
        <v>515276.72</v>
      </c>
      <c r="J63" s="198">
        <v>794000</v>
      </c>
      <c r="K63" s="198">
        <f>K64</f>
        <v>1081000</v>
      </c>
      <c r="L63" s="198">
        <f aca="true" t="shared" si="15" ref="L63:Q63">L64</f>
        <v>50000</v>
      </c>
      <c r="M63" s="198">
        <f t="shared" si="15"/>
        <v>50000</v>
      </c>
      <c r="N63" s="198">
        <f t="shared" si="15"/>
        <v>50000</v>
      </c>
      <c r="O63" s="198">
        <f t="shared" si="15"/>
        <v>1081000</v>
      </c>
      <c r="P63" s="198">
        <f t="shared" si="15"/>
        <v>50000</v>
      </c>
      <c r="Q63" s="198">
        <f t="shared" si="15"/>
        <v>1081000</v>
      </c>
    </row>
    <row r="64" spans="2:17" s="190" customFormat="1" ht="33" customHeight="1">
      <c r="B64" s="170" t="s">
        <v>150</v>
      </c>
      <c r="C64" s="189" t="s">
        <v>36</v>
      </c>
      <c r="D64" s="176"/>
      <c r="E64" s="176"/>
      <c r="F64" s="176"/>
      <c r="G64" s="177">
        <f>G68+G70</f>
        <v>794000</v>
      </c>
      <c r="H64" s="177">
        <f>H68+H70</f>
        <v>278723.28</v>
      </c>
      <c r="I64" s="177">
        <f>I68+I70</f>
        <v>515276.72</v>
      </c>
      <c r="J64" s="177">
        <f>J68+J70</f>
        <v>794000</v>
      </c>
      <c r="K64" s="177">
        <f>K65+K68+K70</f>
        <v>1081000</v>
      </c>
      <c r="L64" s="177">
        <f aca="true" t="shared" si="16" ref="L64:Q64">L65+L68+L70</f>
        <v>50000</v>
      </c>
      <c r="M64" s="177">
        <f t="shared" si="16"/>
        <v>50000</v>
      </c>
      <c r="N64" s="177">
        <f t="shared" si="16"/>
        <v>50000</v>
      </c>
      <c r="O64" s="177">
        <f t="shared" si="16"/>
        <v>1081000</v>
      </c>
      <c r="P64" s="177">
        <f t="shared" si="16"/>
        <v>50000</v>
      </c>
      <c r="Q64" s="177">
        <f t="shared" si="16"/>
        <v>1081000</v>
      </c>
    </row>
    <row r="65" spans="2:17" s="190" customFormat="1" ht="33" customHeight="1">
      <c r="B65" s="170" t="s">
        <v>208</v>
      </c>
      <c r="C65" s="224" t="s">
        <v>210</v>
      </c>
      <c r="D65" s="176"/>
      <c r="E65" s="176"/>
      <c r="F65" s="176"/>
      <c r="G65" s="177">
        <v>0</v>
      </c>
      <c r="H65" s="177">
        <v>0</v>
      </c>
      <c r="I65" s="177">
        <v>0</v>
      </c>
      <c r="J65" s="177">
        <v>0</v>
      </c>
      <c r="K65" s="177">
        <f>K66+K67</f>
        <v>50000</v>
      </c>
      <c r="L65" s="177">
        <f aca="true" t="shared" si="17" ref="L65:Q65">L66+L67</f>
        <v>50000</v>
      </c>
      <c r="M65" s="177">
        <f t="shared" si="17"/>
        <v>50000</v>
      </c>
      <c r="N65" s="177">
        <f t="shared" si="17"/>
        <v>50000</v>
      </c>
      <c r="O65" s="177">
        <f t="shared" si="17"/>
        <v>50000</v>
      </c>
      <c r="P65" s="177">
        <f t="shared" si="17"/>
        <v>50000</v>
      </c>
      <c r="Q65" s="177">
        <f t="shared" si="17"/>
        <v>50000</v>
      </c>
    </row>
    <row r="66" spans="2:17" s="190" customFormat="1" ht="33.75" customHeight="1">
      <c r="B66" s="170" t="s">
        <v>215</v>
      </c>
      <c r="C66" s="250" t="s">
        <v>216</v>
      </c>
      <c r="D66" s="176"/>
      <c r="E66" s="176"/>
      <c r="F66" s="176"/>
      <c r="G66" s="177"/>
      <c r="H66" s="177"/>
      <c r="I66" s="177"/>
      <c r="J66" s="177"/>
      <c r="K66" s="177">
        <v>30000</v>
      </c>
      <c r="L66" s="177">
        <v>30000</v>
      </c>
      <c r="M66" s="177">
        <v>30000</v>
      </c>
      <c r="N66" s="177">
        <v>30000</v>
      </c>
      <c r="O66" s="177">
        <v>30000</v>
      </c>
      <c r="P66" s="177">
        <v>30000</v>
      </c>
      <c r="Q66" s="177">
        <v>30000</v>
      </c>
    </row>
    <row r="67" spans="2:17" s="190" customFormat="1" ht="33" customHeight="1">
      <c r="B67" s="170" t="s">
        <v>209</v>
      </c>
      <c r="C67" s="237" t="s">
        <v>211</v>
      </c>
      <c r="D67" s="176"/>
      <c r="E67" s="176"/>
      <c r="F67" s="176"/>
      <c r="G67" s="177">
        <v>0</v>
      </c>
      <c r="H67" s="177">
        <v>0</v>
      </c>
      <c r="I67" s="177">
        <v>0</v>
      </c>
      <c r="J67" s="177">
        <v>0</v>
      </c>
      <c r="K67" s="177">
        <v>20000</v>
      </c>
      <c r="L67" s="177">
        <v>20000</v>
      </c>
      <c r="M67" s="177">
        <v>20000</v>
      </c>
      <c r="N67" s="177">
        <v>20000</v>
      </c>
      <c r="O67" s="177">
        <v>20000</v>
      </c>
      <c r="P67" s="177">
        <v>20000</v>
      </c>
      <c r="Q67" s="177">
        <v>20000</v>
      </c>
    </row>
    <row r="68" spans="1:49" s="95" customFormat="1" ht="19.5" customHeight="1">
      <c r="A68" s="96"/>
      <c r="B68" s="104" t="s">
        <v>151</v>
      </c>
      <c r="C68" s="135" t="s">
        <v>102</v>
      </c>
      <c r="D68" s="123"/>
      <c r="E68" s="123"/>
      <c r="F68" s="123"/>
      <c r="G68" s="128">
        <f>G69</f>
        <v>507000</v>
      </c>
      <c r="H68" s="128">
        <v>123744.28</v>
      </c>
      <c r="I68" s="128">
        <f>G68-H68</f>
        <v>383255.72</v>
      </c>
      <c r="J68" s="121">
        <f t="shared" si="8"/>
        <v>507000</v>
      </c>
      <c r="K68" s="128">
        <v>645000</v>
      </c>
      <c r="L68" s="92"/>
      <c r="M68" s="92"/>
      <c r="N68" s="93"/>
      <c r="O68" s="128">
        <f t="shared" si="2"/>
        <v>645000</v>
      </c>
      <c r="P68" s="94"/>
      <c r="Q68" s="59">
        <f t="shared" si="3"/>
        <v>645000</v>
      </c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</row>
    <row r="69" spans="1:49" ht="21.75" customHeight="1">
      <c r="A69" s="96"/>
      <c r="B69" s="104" t="s">
        <v>152</v>
      </c>
      <c r="C69" s="126" t="s">
        <v>69</v>
      </c>
      <c r="D69" s="123"/>
      <c r="E69" s="123"/>
      <c r="F69" s="123"/>
      <c r="G69" s="128">
        <v>507000</v>
      </c>
      <c r="H69" s="128">
        <v>123744.28</v>
      </c>
      <c r="I69" s="128">
        <f>G69-H69</f>
        <v>383255.72</v>
      </c>
      <c r="J69" s="121">
        <f t="shared" si="8"/>
        <v>507000</v>
      </c>
      <c r="K69" s="128">
        <v>645000</v>
      </c>
      <c r="L69" s="59"/>
      <c r="M69" s="59"/>
      <c r="N69" s="61"/>
      <c r="O69" s="128">
        <f t="shared" si="2"/>
        <v>645000</v>
      </c>
      <c r="P69" s="60"/>
      <c r="Q69" s="59">
        <f t="shared" si="3"/>
        <v>645000</v>
      </c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</row>
    <row r="70" spans="1:49" s="11" customFormat="1" ht="19.5" customHeight="1">
      <c r="A70" s="235"/>
      <c r="B70" s="107" t="s">
        <v>153</v>
      </c>
      <c r="C70" s="124" t="s">
        <v>8</v>
      </c>
      <c r="D70" s="127">
        <v>925</v>
      </c>
      <c r="E70" s="127" t="s">
        <v>14</v>
      </c>
      <c r="F70" s="127" t="s">
        <v>10</v>
      </c>
      <c r="G70" s="125">
        <v>287000</v>
      </c>
      <c r="H70" s="125">
        <v>154979</v>
      </c>
      <c r="I70" s="125">
        <f>G70-H70</f>
        <v>132021</v>
      </c>
      <c r="J70" s="120">
        <f t="shared" si="8"/>
        <v>287000</v>
      </c>
      <c r="K70" s="125">
        <f>K71+K72+K73</f>
        <v>386000</v>
      </c>
      <c r="L70" s="57"/>
      <c r="M70" s="57"/>
      <c r="N70" s="62"/>
      <c r="O70" s="125">
        <f t="shared" si="2"/>
        <v>386000</v>
      </c>
      <c r="P70" s="58"/>
      <c r="Q70" s="57">
        <f t="shared" si="3"/>
        <v>386000</v>
      </c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</row>
    <row r="71" spans="1:49" ht="19.5" customHeight="1">
      <c r="A71" s="96"/>
      <c r="B71" s="104" t="s">
        <v>176</v>
      </c>
      <c r="C71" s="164" t="s">
        <v>106</v>
      </c>
      <c r="D71" s="123"/>
      <c r="E71" s="123"/>
      <c r="F71" s="123"/>
      <c r="G71" s="128">
        <v>7000</v>
      </c>
      <c r="H71" s="128">
        <v>1326</v>
      </c>
      <c r="I71" s="128">
        <f>G71-H71</f>
        <v>5674</v>
      </c>
      <c r="J71" s="121">
        <v>7000</v>
      </c>
      <c r="K71" s="236">
        <v>8000</v>
      </c>
      <c r="L71" s="59"/>
      <c r="M71" s="59"/>
      <c r="N71" s="61"/>
      <c r="O71" s="128">
        <f t="shared" si="2"/>
        <v>8000</v>
      </c>
      <c r="P71" s="60"/>
      <c r="Q71" s="59">
        <f t="shared" si="3"/>
        <v>8000</v>
      </c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</row>
    <row r="72" spans="1:49" ht="19.5" customHeight="1">
      <c r="A72" s="96"/>
      <c r="B72" s="104" t="s">
        <v>177</v>
      </c>
      <c r="C72" s="164" t="s">
        <v>178</v>
      </c>
      <c r="D72" s="123"/>
      <c r="E72" s="123"/>
      <c r="F72" s="123"/>
      <c r="G72" s="128">
        <v>36000</v>
      </c>
      <c r="H72" s="128">
        <v>0</v>
      </c>
      <c r="I72" s="128">
        <v>36000</v>
      </c>
      <c r="J72" s="121">
        <v>36000</v>
      </c>
      <c r="K72" s="236">
        <v>36000</v>
      </c>
      <c r="L72" s="59"/>
      <c r="M72" s="59"/>
      <c r="N72" s="61"/>
      <c r="O72" s="128">
        <f t="shared" si="2"/>
        <v>36000</v>
      </c>
      <c r="P72" s="60"/>
      <c r="Q72" s="59">
        <f t="shared" si="3"/>
        <v>36000</v>
      </c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</row>
    <row r="73" spans="2:49" ht="39" customHeight="1">
      <c r="B73" s="104" t="s">
        <v>154</v>
      </c>
      <c r="C73" s="131" t="s">
        <v>104</v>
      </c>
      <c r="D73" s="123">
        <v>925</v>
      </c>
      <c r="E73" s="123" t="s">
        <v>14</v>
      </c>
      <c r="F73" s="123" t="s">
        <v>10</v>
      </c>
      <c r="G73" s="128">
        <v>244000</v>
      </c>
      <c r="H73" s="128">
        <v>153653</v>
      </c>
      <c r="I73" s="128">
        <f>G73-H73</f>
        <v>90347</v>
      </c>
      <c r="J73" s="121">
        <f t="shared" si="8"/>
        <v>244000</v>
      </c>
      <c r="K73" s="236">
        <v>342000</v>
      </c>
      <c r="L73" s="59"/>
      <c r="M73" s="59"/>
      <c r="N73" s="61"/>
      <c r="O73" s="128">
        <f t="shared" si="2"/>
        <v>342000</v>
      </c>
      <c r="P73" s="60"/>
      <c r="Q73" s="59">
        <f t="shared" si="3"/>
        <v>342000</v>
      </c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</row>
    <row r="74" spans="2:17" s="209" customFormat="1" ht="44.25" customHeight="1">
      <c r="B74" s="167" t="s">
        <v>155</v>
      </c>
      <c r="C74" s="210" t="s">
        <v>6</v>
      </c>
      <c r="D74" s="197"/>
      <c r="E74" s="197"/>
      <c r="F74" s="197"/>
      <c r="G74" s="198">
        <f>G76</f>
        <v>843000</v>
      </c>
      <c r="H74" s="198">
        <f>H76</f>
        <v>532407</v>
      </c>
      <c r="I74" s="198">
        <f>I76</f>
        <v>310593</v>
      </c>
      <c r="J74" s="198">
        <f>J76</f>
        <v>843000</v>
      </c>
      <c r="K74" s="198">
        <v>530000</v>
      </c>
      <c r="L74" s="198">
        <v>530000</v>
      </c>
      <c r="M74" s="198">
        <v>530000</v>
      </c>
      <c r="N74" s="198">
        <v>530000</v>
      </c>
      <c r="O74" s="198">
        <v>530000</v>
      </c>
      <c r="P74" s="198">
        <v>530000</v>
      </c>
      <c r="Q74" s="198">
        <v>530000</v>
      </c>
    </row>
    <row r="75" spans="2:49" ht="20.25">
      <c r="B75" s="104"/>
      <c r="C75" s="136"/>
      <c r="D75" s="123"/>
      <c r="E75" s="123"/>
      <c r="F75" s="123"/>
      <c r="G75" s="128"/>
      <c r="H75" s="128"/>
      <c r="I75" s="128"/>
      <c r="J75" s="120">
        <f t="shared" si="8"/>
        <v>0</v>
      </c>
      <c r="K75" s="125">
        <v>0</v>
      </c>
      <c r="L75" s="59"/>
      <c r="M75" s="59"/>
      <c r="N75" s="61"/>
      <c r="O75" s="125">
        <f aca="true" t="shared" si="18" ref="O75:O81">K75</f>
        <v>0</v>
      </c>
      <c r="P75" s="58"/>
      <c r="Q75" s="57">
        <f aca="true" t="shared" si="19" ref="Q75:Q81">O75</f>
        <v>0</v>
      </c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</row>
    <row r="76" spans="2:17" s="190" customFormat="1" ht="25.5" customHeight="1">
      <c r="B76" s="170" t="s">
        <v>156</v>
      </c>
      <c r="C76" s="171" t="s">
        <v>31</v>
      </c>
      <c r="D76" s="176"/>
      <c r="E76" s="176"/>
      <c r="F76" s="176"/>
      <c r="G76" s="177">
        <f>G77+G78</f>
        <v>843000</v>
      </c>
      <c r="H76" s="177">
        <f>H77+H78</f>
        <v>532407</v>
      </c>
      <c r="I76" s="177">
        <f>I77+I78</f>
        <v>310593</v>
      </c>
      <c r="J76" s="173">
        <f t="shared" si="8"/>
        <v>843000</v>
      </c>
      <c r="K76" s="177">
        <f>K77+K78</f>
        <v>530000</v>
      </c>
      <c r="L76" s="188"/>
      <c r="M76" s="188"/>
      <c r="N76" s="188"/>
      <c r="O76" s="177">
        <f t="shared" si="18"/>
        <v>530000</v>
      </c>
      <c r="P76" s="177"/>
      <c r="Q76" s="177">
        <f t="shared" si="19"/>
        <v>530000</v>
      </c>
    </row>
    <row r="77" spans="2:49" ht="25.5" customHeight="1">
      <c r="B77" s="104" t="s">
        <v>157</v>
      </c>
      <c r="C77" s="122" t="s">
        <v>7</v>
      </c>
      <c r="D77" s="123"/>
      <c r="E77" s="123"/>
      <c r="F77" s="123"/>
      <c r="G77" s="128">
        <v>646000</v>
      </c>
      <c r="H77" s="128">
        <v>405053</v>
      </c>
      <c r="I77" s="128">
        <f>G77-H77</f>
        <v>240947</v>
      </c>
      <c r="J77" s="121">
        <f t="shared" si="8"/>
        <v>646000</v>
      </c>
      <c r="K77" s="128">
        <v>407000</v>
      </c>
      <c r="L77" s="59"/>
      <c r="M77" s="59"/>
      <c r="N77" s="59"/>
      <c r="O77" s="128">
        <f t="shared" si="18"/>
        <v>407000</v>
      </c>
      <c r="P77" s="59"/>
      <c r="Q77" s="59">
        <f t="shared" si="19"/>
        <v>407000</v>
      </c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</row>
    <row r="78" spans="2:49" ht="27" customHeight="1">
      <c r="B78" s="104" t="s">
        <v>158</v>
      </c>
      <c r="C78" s="122" t="s">
        <v>32</v>
      </c>
      <c r="D78" s="123"/>
      <c r="E78" s="123"/>
      <c r="F78" s="123"/>
      <c r="G78" s="128">
        <v>197000</v>
      </c>
      <c r="H78" s="128">
        <v>127354</v>
      </c>
      <c r="I78" s="128">
        <f>G78-H78</f>
        <v>69646</v>
      </c>
      <c r="J78" s="121">
        <f t="shared" si="8"/>
        <v>197000</v>
      </c>
      <c r="K78" s="128">
        <v>123000</v>
      </c>
      <c r="L78" s="59"/>
      <c r="M78" s="59"/>
      <c r="N78" s="59"/>
      <c r="O78" s="128">
        <f t="shared" si="18"/>
        <v>123000</v>
      </c>
      <c r="P78" s="59"/>
      <c r="Q78" s="59">
        <f t="shared" si="19"/>
        <v>123000</v>
      </c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</row>
    <row r="79" spans="2:17" s="211" customFormat="1" ht="25.5" customHeight="1">
      <c r="B79" s="212" t="s">
        <v>159</v>
      </c>
      <c r="C79" s="213" t="s">
        <v>111</v>
      </c>
      <c r="D79" s="197"/>
      <c r="E79" s="197"/>
      <c r="F79" s="197"/>
      <c r="G79" s="198">
        <f>G82+G93+G95</f>
        <v>525000</v>
      </c>
      <c r="H79" s="198">
        <f>H82+H93+H95</f>
        <v>209304</v>
      </c>
      <c r="I79" s="198">
        <f>I82+I93+I95</f>
        <v>315696</v>
      </c>
      <c r="J79" s="198">
        <f>J82+J93+J95</f>
        <v>525000</v>
      </c>
      <c r="K79" s="198">
        <f aca="true" t="shared" si="20" ref="K79:P79">K82+K93+K95</f>
        <v>450000</v>
      </c>
      <c r="L79" s="198">
        <f t="shared" si="20"/>
        <v>450000</v>
      </c>
      <c r="M79" s="198">
        <f t="shared" si="20"/>
        <v>450000</v>
      </c>
      <c r="N79" s="198">
        <f t="shared" si="20"/>
        <v>450000</v>
      </c>
      <c r="O79" s="198">
        <f t="shared" si="20"/>
        <v>390000</v>
      </c>
      <c r="P79" s="198">
        <f t="shared" si="20"/>
        <v>390000</v>
      </c>
      <c r="Q79" s="198">
        <f t="shared" si="19"/>
        <v>390000</v>
      </c>
    </row>
    <row r="80" spans="2:49" ht="38.25" customHeight="1" hidden="1">
      <c r="B80" s="104"/>
      <c r="C80" s="104"/>
      <c r="D80" s="122"/>
      <c r="E80" s="123"/>
      <c r="F80" s="123"/>
      <c r="G80" s="125"/>
      <c r="H80" s="125"/>
      <c r="I80" s="125"/>
      <c r="J80" s="120">
        <f t="shared" si="8"/>
        <v>0</v>
      </c>
      <c r="K80" s="125"/>
      <c r="L80" s="57"/>
      <c r="M80" s="57"/>
      <c r="N80" s="57"/>
      <c r="O80" s="128">
        <f t="shared" si="18"/>
        <v>0</v>
      </c>
      <c r="P80" s="57"/>
      <c r="Q80" s="59">
        <f t="shared" si="19"/>
        <v>0</v>
      </c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</row>
    <row r="81" spans="2:49" ht="38.25" customHeight="1" hidden="1">
      <c r="B81" s="104"/>
      <c r="C81" s="104"/>
      <c r="D81" s="122"/>
      <c r="E81" s="123"/>
      <c r="F81" s="123"/>
      <c r="G81" s="125"/>
      <c r="H81" s="125"/>
      <c r="I81" s="125"/>
      <c r="J81" s="120">
        <f t="shared" si="8"/>
        <v>0</v>
      </c>
      <c r="K81" s="125"/>
      <c r="L81" s="59"/>
      <c r="M81" s="59"/>
      <c r="N81" s="61"/>
      <c r="O81" s="128">
        <f t="shared" si="18"/>
        <v>0</v>
      </c>
      <c r="P81" s="60"/>
      <c r="Q81" s="59">
        <f t="shared" si="19"/>
        <v>0</v>
      </c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</row>
    <row r="82" spans="2:17" s="190" customFormat="1" ht="52.5" customHeight="1">
      <c r="B82" s="170" t="s">
        <v>180</v>
      </c>
      <c r="C82" s="175" t="s">
        <v>109</v>
      </c>
      <c r="D82" s="176"/>
      <c r="E82" s="176"/>
      <c r="F82" s="176"/>
      <c r="G82" s="177">
        <f>G83+G85+G89+G91</f>
        <v>465000</v>
      </c>
      <c r="H82" s="177">
        <f>H83+H85+H89+H91</f>
        <v>195705</v>
      </c>
      <c r="I82" s="177">
        <f>I83+I85+I89+I91</f>
        <v>269295</v>
      </c>
      <c r="J82" s="177">
        <f>J83+J85+J89+J91</f>
        <v>465000</v>
      </c>
      <c r="K82" s="177">
        <f aca="true" t="shared" si="21" ref="K82:Q82">K83+K85+K89+K91</f>
        <v>390000</v>
      </c>
      <c r="L82" s="177">
        <f t="shared" si="21"/>
        <v>390000</v>
      </c>
      <c r="M82" s="177">
        <f t="shared" si="21"/>
        <v>390000</v>
      </c>
      <c r="N82" s="177">
        <f t="shared" si="21"/>
        <v>390000</v>
      </c>
      <c r="O82" s="177">
        <f t="shared" si="21"/>
        <v>330000</v>
      </c>
      <c r="P82" s="177">
        <f t="shared" si="21"/>
        <v>330000</v>
      </c>
      <c r="Q82" s="177">
        <f t="shared" si="21"/>
        <v>330000</v>
      </c>
    </row>
    <row r="83" spans="2:49" ht="52.5" customHeight="1">
      <c r="B83" s="107" t="s">
        <v>179</v>
      </c>
      <c r="C83" s="132" t="s">
        <v>182</v>
      </c>
      <c r="D83" s="127"/>
      <c r="E83" s="127"/>
      <c r="F83" s="127"/>
      <c r="G83" s="125">
        <f>G84</f>
        <v>47000</v>
      </c>
      <c r="H83" s="125">
        <f>H84</f>
        <v>8250</v>
      </c>
      <c r="I83" s="125">
        <f>I84</f>
        <v>38750</v>
      </c>
      <c r="J83" s="125">
        <f>J84</f>
        <v>47000</v>
      </c>
      <c r="K83" s="125">
        <v>40000</v>
      </c>
      <c r="L83" s="125">
        <v>40000</v>
      </c>
      <c r="M83" s="125">
        <v>40000</v>
      </c>
      <c r="N83" s="125">
        <v>40000</v>
      </c>
      <c r="O83" s="125">
        <v>40000</v>
      </c>
      <c r="P83" s="125">
        <v>40000</v>
      </c>
      <c r="Q83" s="125">
        <v>40000</v>
      </c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</row>
    <row r="84" spans="2:49" ht="52.5" customHeight="1">
      <c r="B84" s="104" t="s">
        <v>181</v>
      </c>
      <c r="C84" s="165" t="s">
        <v>183</v>
      </c>
      <c r="D84" s="123"/>
      <c r="E84" s="123"/>
      <c r="F84" s="123"/>
      <c r="G84" s="128">
        <v>47000</v>
      </c>
      <c r="H84" s="128">
        <v>8250</v>
      </c>
      <c r="I84" s="128">
        <f>G84-H84</f>
        <v>38750</v>
      </c>
      <c r="J84" s="121">
        <v>47000</v>
      </c>
      <c r="K84" s="128">
        <v>40000</v>
      </c>
      <c r="L84" s="128">
        <v>40000</v>
      </c>
      <c r="M84" s="128">
        <v>40000</v>
      </c>
      <c r="N84" s="128">
        <v>40000</v>
      </c>
      <c r="O84" s="128">
        <v>40000</v>
      </c>
      <c r="P84" s="128">
        <v>40000</v>
      </c>
      <c r="Q84" s="128">
        <v>40000</v>
      </c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</row>
    <row r="85" spans="2:49" ht="25.5" customHeight="1">
      <c r="B85" s="107" t="s">
        <v>160</v>
      </c>
      <c r="C85" s="166" t="s">
        <v>102</v>
      </c>
      <c r="D85" s="127"/>
      <c r="E85" s="127"/>
      <c r="F85" s="127"/>
      <c r="G85" s="125">
        <f>G86+G87+G88</f>
        <v>303000</v>
      </c>
      <c r="H85" s="125">
        <f>H86+H87+H88</f>
        <v>175315</v>
      </c>
      <c r="I85" s="125">
        <f>I86+I87+I88</f>
        <v>127685</v>
      </c>
      <c r="J85" s="125">
        <f>J86+J87+J88</f>
        <v>303000</v>
      </c>
      <c r="K85" s="125">
        <f>K86+K87</f>
        <v>245000</v>
      </c>
      <c r="L85" s="125">
        <f aca="true" t="shared" si="22" ref="L85:Q85">L86+L87</f>
        <v>245000</v>
      </c>
      <c r="M85" s="125">
        <f t="shared" si="22"/>
        <v>245000</v>
      </c>
      <c r="N85" s="125">
        <f t="shared" si="22"/>
        <v>245000</v>
      </c>
      <c r="O85" s="125">
        <f t="shared" si="22"/>
        <v>245000</v>
      </c>
      <c r="P85" s="125">
        <f t="shared" si="22"/>
        <v>245000</v>
      </c>
      <c r="Q85" s="125">
        <f t="shared" si="22"/>
        <v>245000</v>
      </c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</row>
    <row r="86" spans="2:49" ht="26.25" customHeight="1">
      <c r="B86" s="104" t="s">
        <v>161</v>
      </c>
      <c r="C86" s="131" t="s">
        <v>110</v>
      </c>
      <c r="D86" s="123"/>
      <c r="E86" s="123"/>
      <c r="F86" s="123"/>
      <c r="G86" s="128">
        <v>200000</v>
      </c>
      <c r="H86" s="128">
        <v>77315</v>
      </c>
      <c r="I86" s="128">
        <f>G86-H86</f>
        <v>122685</v>
      </c>
      <c r="J86" s="121">
        <f>H86+I86</f>
        <v>200000</v>
      </c>
      <c r="K86" s="128">
        <v>240000</v>
      </c>
      <c r="L86" s="128">
        <v>240000</v>
      </c>
      <c r="M86" s="128">
        <v>240000</v>
      </c>
      <c r="N86" s="128">
        <v>240000</v>
      </c>
      <c r="O86" s="128">
        <v>240000</v>
      </c>
      <c r="P86" s="128">
        <v>240000</v>
      </c>
      <c r="Q86" s="128">
        <v>240000</v>
      </c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</row>
    <row r="87" spans="2:49" ht="26.25" customHeight="1">
      <c r="B87" s="104" t="s">
        <v>198</v>
      </c>
      <c r="C87" s="131" t="s">
        <v>35</v>
      </c>
      <c r="D87" s="123"/>
      <c r="E87" s="123"/>
      <c r="F87" s="123"/>
      <c r="G87" s="128">
        <v>5000</v>
      </c>
      <c r="H87" s="128">
        <v>0</v>
      </c>
      <c r="I87" s="128">
        <v>5000</v>
      </c>
      <c r="J87" s="121">
        <v>5000</v>
      </c>
      <c r="K87" s="128">
        <v>5000</v>
      </c>
      <c r="L87" s="128">
        <v>5000</v>
      </c>
      <c r="M87" s="128">
        <v>5000</v>
      </c>
      <c r="N87" s="128">
        <v>5000</v>
      </c>
      <c r="O87" s="128">
        <v>5000</v>
      </c>
      <c r="P87" s="128">
        <v>5000</v>
      </c>
      <c r="Q87" s="128">
        <v>5000</v>
      </c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</row>
    <row r="88" spans="2:49" ht="69.75" customHeight="1">
      <c r="B88" s="104" t="s">
        <v>184</v>
      </c>
      <c r="C88" s="131" t="s">
        <v>185</v>
      </c>
      <c r="D88" s="123"/>
      <c r="E88" s="123"/>
      <c r="F88" s="123"/>
      <c r="G88" s="128">
        <v>98000</v>
      </c>
      <c r="H88" s="128">
        <v>98000</v>
      </c>
      <c r="I88" s="128">
        <f>G88-H88</f>
        <v>0</v>
      </c>
      <c r="J88" s="121">
        <v>98000</v>
      </c>
      <c r="K88" s="128">
        <v>0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</row>
    <row r="89" spans="2:49" ht="41.25" customHeight="1">
      <c r="B89" s="107" t="s">
        <v>186</v>
      </c>
      <c r="C89" s="161" t="s">
        <v>169</v>
      </c>
      <c r="D89" s="127"/>
      <c r="E89" s="127"/>
      <c r="F89" s="127"/>
      <c r="G89" s="125">
        <v>70000</v>
      </c>
      <c r="H89" s="125">
        <v>0</v>
      </c>
      <c r="I89" s="125">
        <f>G89-H89</f>
        <v>70000</v>
      </c>
      <c r="J89" s="120">
        <v>70000</v>
      </c>
      <c r="K89" s="125">
        <v>60000</v>
      </c>
      <c r="L89" s="125">
        <v>60000</v>
      </c>
      <c r="M89" s="125">
        <v>60000</v>
      </c>
      <c r="N89" s="125">
        <v>60000</v>
      </c>
      <c r="O89" s="125">
        <v>0</v>
      </c>
      <c r="P89" s="125">
        <v>0</v>
      </c>
      <c r="Q89" s="125">
        <v>0</v>
      </c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</row>
    <row r="90" spans="2:49" ht="45" customHeight="1">
      <c r="B90" s="104" t="s">
        <v>212</v>
      </c>
      <c r="C90" s="131" t="s">
        <v>187</v>
      </c>
      <c r="D90" s="123"/>
      <c r="E90" s="123"/>
      <c r="F90" s="123"/>
      <c r="G90" s="128">
        <v>70000</v>
      </c>
      <c r="H90" s="128">
        <v>0</v>
      </c>
      <c r="I90" s="128">
        <f>G90-H90</f>
        <v>70000</v>
      </c>
      <c r="J90" s="121">
        <v>70000</v>
      </c>
      <c r="K90" s="128">
        <v>60000</v>
      </c>
      <c r="L90" s="128">
        <v>60000</v>
      </c>
      <c r="M90" s="128">
        <v>60000</v>
      </c>
      <c r="N90" s="128">
        <v>60000</v>
      </c>
      <c r="O90" s="128" t="s">
        <v>94</v>
      </c>
      <c r="P90" s="128">
        <v>0</v>
      </c>
      <c r="Q90" s="128">
        <v>0</v>
      </c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</row>
    <row r="91" spans="2:49" ht="45" customHeight="1">
      <c r="B91" s="107" t="s">
        <v>188</v>
      </c>
      <c r="C91" s="161" t="s">
        <v>8</v>
      </c>
      <c r="D91" s="127"/>
      <c r="E91" s="127"/>
      <c r="F91" s="127"/>
      <c r="G91" s="125">
        <v>45000</v>
      </c>
      <c r="H91" s="125">
        <v>12140</v>
      </c>
      <c r="I91" s="125">
        <f>G91-H91</f>
        <v>32860</v>
      </c>
      <c r="J91" s="120">
        <v>45000</v>
      </c>
      <c r="K91" s="125">
        <v>45000</v>
      </c>
      <c r="L91" s="125">
        <v>45000</v>
      </c>
      <c r="M91" s="125">
        <v>45000</v>
      </c>
      <c r="N91" s="125">
        <v>45000</v>
      </c>
      <c r="O91" s="125">
        <v>45000</v>
      </c>
      <c r="P91" s="125">
        <v>45000</v>
      </c>
      <c r="Q91" s="125">
        <v>45000</v>
      </c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</row>
    <row r="92" spans="2:49" ht="45" customHeight="1">
      <c r="B92" s="104" t="s">
        <v>189</v>
      </c>
      <c r="C92" s="131" t="s">
        <v>104</v>
      </c>
      <c r="D92" s="123"/>
      <c r="E92" s="123"/>
      <c r="F92" s="123"/>
      <c r="G92" s="128">
        <v>45000</v>
      </c>
      <c r="H92" s="128">
        <v>12140</v>
      </c>
      <c r="I92" s="128">
        <f>G92-H92</f>
        <v>32860</v>
      </c>
      <c r="J92" s="121">
        <v>45000</v>
      </c>
      <c r="K92" s="128">
        <v>45000</v>
      </c>
      <c r="L92" s="128">
        <v>45000</v>
      </c>
      <c r="M92" s="128">
        <v>45000</v>
      </c>
      <c r="N92" s="128">
        <v>45000</v>
      </c>
      <c r="O92" s="128">
        <v>45000</v>
      </c>
      <c r="P92" s="128">
        <v>45000</v>
      </c>
      <c r="Q92" s="128">
        <v>45000</v>
      </c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</row>
    <row r="93" spans="2:17" s="190" customFormat="1" ht="39.75" customHeight="1">
      <c r="B93" s="170" t="s">
        <v>190</v>
      </c>
      <c r="C93" s="175" t="s">
        <v>192</v>
      </c>
      <c r="D93" s="176"/>
      <c r="E93" s="176"/>
      <c r="F93" s="176"/>
      <c r="G93" s="177">
        <f>G94</f>
        <v>58000</v>
      </c>
      <c r="H93" s="177">
        <f>H94</f>
        <v>13581</v>
      </c>
      <c r="I93" s="177">
        <f>I94</f>
        <v>44419</v>
      </c>
      <c r="J93" s="177">
        <f>J94</f>
        <v>58000</v>
      </c>
      <c r="K93" s="177">
        <f>K94</f>
        <v>58000</v>
      </c>
      <c r="L93" s="177">
        <f aca="true" t="shared" si="23" ref="L93:Q93">L94</f>
        <v>58000</v>
      </c>
      <c r="M93" s="177">
        <f t="shared" si="23"/>
        <v>58000</v>
      </c>
      <c r="N93" s="177">
        <f t="shared" si="23"/>
        <v>58000</v>
      </c>
      <c r="O93" s="177">
        <f t="shared" si="23"/>
        <v>58000</v>
      </c>
      <c r="P93" s="177">
        <f t="shared" si="23"/>
        <v>58000</v>
      </c>
      <c r="Q93" s="177">
        <f t="shared" si="23"/>
        <v>58000</v>
      </c>
    </row>
    <row r="94" spans="2:49" ht="38.25" customHeight="1">
      <c r="B94" s="104" t="s">
        <v>191</v>
      </c>
      <c r="C94" s="131" t="s">
        <v>107</v>
      </c>
      <c r="D94" s="123"/>
      <c r="E94" s="123"/>
      <c r="F94" s="123"/>
      <c r="G94" s="128">
        <v>58000</v>
      </c>
      <c r="H94" s="128">
        <v>13581</v>
      </c>
      <c r="I94" s="128">
        <f>G94-H94</f>
        <v>44419</v>
      </c>
      <c r="J94" s="121">
        <f>H94+I94</f>
        <v>58000</v>
      </c>
      <c r="K94" s="128">
        <v>58000</v>
      </c>
      <c r="L94" s="128">
        <v>58000</v>
      </c>
      <c r="M94" s="128">
        <v>58000</v>
      </c>
      <c r="N94" s="128">
        <v>58000</v>
      </c>
      <c r="O94" s="128">
        <v>58000</v>
      </c>
      <c r="P94" s="128">
        <v>58000</v>
      </c>
      <c r="Q94" s="128">
        <v>58000</v>
      </c>
      <c r="R94" s="112"/>
      <c r="S94" s="112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</row>
    <row r="95" spans="2:19" s="190" customFormat="1" ht="38.25" customHeight="1">
      <c r="B95" s="170" t="s">
        <v>193</v>
      </c>
      <c r="C95" s="226" t="s">
        <v>195</v>
      </c>
      <c r="D95" s="186"/>
      <c r="E95" s="186"/>
      <c r="F95" s="186"/>
      <c r="G95" s="177">
        <f>G96</f>
        <v>2000</v>
      </c>
      <c r="H95" s="177">
        <f>H96</f>
        <v>18</v>
      </c>
      <c r="I95" s="177">
        <f>I96</f>
        <v>1982</v>
      </c>
      <c r="J95" s="177">
        <f>J96</f>
        <v>2000</v>
      </c>
      <c r="K95" s="177">
        <f>K96</f>
        <v>2000</v>
      </c>
      <c r="L95" s="177">
        <f aca="true" t="shared" si="24" ref="L95:Q95">L96</f>
        <v>2000</v>
      </c>
      <c r="M95" s="177">
        <f t="shared" si="24"/>
        <v>2000</v>
      </c>
      <c r="N95" s="177">
        <f t="shared" si="24"/>
        <v>2000</v>
      </c>
      <c r="O95" s="177">
        <f t="shared" si="24"/>
        <v>2000</v>
      </c>
      <c r="P95" s="177">
        <f t="shared" si="24"/>
        <v>2000</v>
      </c>
      <c r="Q95" s="177">
        <f t="shared" si="24"/>
        <v>2000</v>
      </c>
      <c r="R95" s="227"/>
      <c r="S95" s="227"/>
    </row>
    <row r="96" spans="2:49" ht="38.25" customHeight="1">
      <c r="B96" s="104" t="s">
        <v>194</v>
      </c>
      <c r="C96" s="131" t="s">
        <v>107</v>
      </c>
      <c r="D96" s="123"/>
      <c r="E96" s="123"/>
      <c r="F96" s="123"/>
      <c r="G96" s="128">
        <v>2000</v>
      </c>
      <c r="H96" s="128">
        <v>18</v>
      </c>
      <c r="I96" s="128">
        <f>G96-H96</f>
        <v>1982</v>
      </c>
      <c r="J96" s="121">
        <v>2000</v>
      </c>
      <c r="K96" s="128">
        <v>2000</v>
      </c>
      <c r="L96" s="128">
        <v>2000</v>
      </c>
      <c r="M96" s="128">
        <v>2000</v>
      </c>
      <c r="N96" s="128">
        <v>2000</v>
      </c>
      <c r="O96" s="128">
        <v>2000</v>
      </c>
      <c r="P96" s="128">
        <v>2000</v>
      </c>
      <c r="Q96" s="128">
        <v>2000</v>
      </c>
      <c r="R96" s="112"/>
      <c r="S96" s="112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</row>
    <row r="97" spans="1:49" s="54" customFormat="1" ht="42.75" customHeight="1">
      <c r="A97" s="96"/>
      <c r="B97" s="122"/>
      <c r="C97" s="129" t="s">
        <v>23</v>
      </c>
      <c r="D97" s="123"/>
      <c r="E97" s="123"/>
      <c r="F97" s="123"/>
      <c r="G97" s="125">
        <f>G7+G43+G47+G49+G53+G59+G63+G74+G79</f>
        <v>3889000</v>
      </c>
      <c r="H97" s="125">
        <v>1784512.37</v>
      </c>
      <c r="I97" s="125">
        <v>2104487.63</v>
      </c>
      <c r="J97" s="125">
        <f>J7+J43+J47+J49+J53+J59+J63+J74+J79</f>
        <v>3889000</v>
      </c>
      <c r="K97" s="125">
        <f>K7+K43+K47+K49+K53+K59+K63+K74+K79</f>
        <v>3866000</v>
      </c>
      <c r="L97" s="125">
        <f aca="true" t="shared" si="25" ref="L97:Q97">L7+L43+L47+L49+L53+L59+L63+L74+L79</f>
        <v>1075000</v>
      </c>
      <c r="M97" s="125">
        <f t="shared" si="25"/>
        <v>1075000</v>
      </c>
      <c r="N97" s="125">
        <f t="shared" si="25"/>
        <v>1075000</v>
      </c>
      <c r="O97" s="125">
        <f t="shared" si="25"/>
        <v>3716000</v>
      </c>
      <c r="P97" s="125">
        <f t="shared" si="25"/>
        <v>1015000</v>
      </c>
      <c r="Q97" s="125">
        <f t="shared" si="25"/>
        <v>3716000</v>
      </c>
      <c r="R97" s="141"/>
      <c r="S97" s="112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</row>
    <row r="98" spans="2:17" ht="6" customHeight="1">
      <c r="B98" s="102"/>
      <c r="C98" s="108"/>
      <c r="D98" s="109"/>
      <c r="E98" s="109"/>
      <c r="F98" s="109"/>
      <c r="G98" s="109"/>
      <c r="H98" s="109"/>
      <c r="I98" s="109"/>
      <c r="J98" s="109"/>
      <c r="K98" s="109"/>
      <c r="L98" s="144"/>
      <c r="M98" s="144"/>
      <c r="N98" s="144"/>
      <c r="O98" s="55"/>
      <c r="P98" s="145"/>
      <c r="Q98" s="55"/>
    </row>
    <row r="99" spans="2:17" s="2" customFormat="1" ht="18" hidden="1"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44"/>
      <c r="M99" s="144"/>
      <c r="N99" s="144"/>
      <c r="O99" s="55"/>
      <c r="P99" s="146"/>
      <c r="Q99" s="55"/>
    </row>
    <row r="100" spans="2:17" s="2" customFormat="1" ht="18">
      <c r="B100" s="108"/>
      <c r="C100" s="108"/>
      <c r="D100" s="109"/>
      <c r="E100" s="109"/>
      <c r="F100" s="109"/>
      <c r="G100" s="110"/>
      <c r="H100" s="110"/>
      <c r="I100" s="109"/>
      <c r="J100" s="109"/>
      <c r="K100" s="109"/>
      <c r="L100" s="19"/>
      <c r="M100" s="13"/>
      <c r="N100" s="3"/>
      <c r="O100" s="55"/>
      <c r="Q100" s="55"/>
    </row>
    <row r="101" spans="2:17" s="8" customFormat="1" ht="30" customHeight="1">
      <c r="B101" s="240" t="s">
        <v>214</v>
      </c>
      <c r="C101" s="240"/>
      <c r="D101" s="240"/>
      <c r="E101" s="240"/>
      <c r="F101" s="240"/>
      <c r="G101" s="240"/>
      <c r="H101" s="240"/>
      <c r="I101" s="240"/>
      <c r="J101" s="240"/>
      <c r="K101" s="137"/>
      <c r="L101" s="24"/>
      <c r="M101" s="14"/>
      <c r="O101" s="65"/>
      <c r="Q101" s="65"/>
    </row>
    <row r="102" spans="2:17" s="2" customFormat="1" ht="5.25" customHeight="1">
      <c r="B102" s="149"/>
      <c r="C102" s="149"/>
      <c r="D102" s="149"/>
      <c r="E102" s="149"/>
      <c r="F102" s="149"/>
      <c r="G102" s="141"/>
      <c r="H102" s="141"/>
      <c r="I102" s="109"/>
      <c r="J102" s="109"/>
      <c r="K102" s="109"/>
      <c r="L102" s="19"/>
      <c r="M102" s="13"/>
      <c r="N102" s="3"/>
      <c r="O102" s="55"/>
      <c r="Q102" s="55"/>
    </row>
    <row r="103" spans="2:17" s="2" customFormat="1" ht="6.75" customHeight="1" hidden="1">
      <c r="B103" s="149"/>
      <c r="C103" s="149"/>
      <c r="D103" s="149"/>
      <c r="E103" s="149"/>
      <c r="F103" s="149"/>
      <c r="G103" s="141"/>
      <c r="H103" s="141"/>
      <c r="I103" s="109"/>
      <c r="J103" s="109"/>
      <c r="K103" s="109"/>
      <c r="L103" s="19"/>
      <c r="M103" s="13"/>
      <c r="N103" s="3"/>
      <c r="O103" s="55"/>
      <c r="Q103" s="55"/>
    </row>
    <row r="104" spans="2:17" s="2" customFormat="1" ht="6.75" customHeight="1">
      <c r="B104" s="149"/>
      <c r="C104" s="149"/>
      <c r="D104" s="149"/>
      <c r="E104" s="149"/>
      <c r="F104" s="149"/>
      <c r="G104" s="141"/>
      <c r="H104" s="141"/>
      <c r="I104" s="109"/>
      <c r="J104" s="109"/>
      <c r="K104" s="109"/>
      <c r="L104" s="19"/>
      <c r="M104" s="13"/>
      <c r="N104" s="3"/>
      <c r="O104" s="55"/>
      <c r="Q104" s="55"/>
    </row>
    <row r="105" spans="2:17" ht="26.25" customHeight="1">
      <c r="B105" s="241" t="s">
        <v>213</v>
      </c>
      <c r="C105" s="241"/>
      <c r="D105" s="241"/>
      <c r="E105" s="241"/>
      <c r="F105" s="241"/>
      <c r="G105" s="241"/>
      <c r="H105" s="241"/>
      <c r="I105" s="241"/>
      <c r="J105" s="138"/>
      <c r="K105" s="138"/>
      <c r="O105" s="66"/>
      <c r="Q105" s="66"/>
    </row>
    <row r="106" spans="2:11" ht="12.75">
      <c r="B106" s="96"/>
      <c r="C106" s="96"/>
      <c r="D106" s="111"/>
      <c r="E106" s="111"/>
      <c r="F106" s="111"/>
      <c r="G106" s="139"/>
      <c r="H106" s="139"/>
      <c r="I106" s="140"/>
      <c r="J106" s="111"/>
      <c r="K106" s="140"/>
    </row>
    <row r="107" spans="2:11" ht="12.75">
      <c r="B107" s="96"/>
      <c r="C107" s="96"/>
      <c r="D107" s="111"/>
      <c r="E107" s="111"/>
      <c r="F107" s="111"/>
      <c r="G107" s="139"/>
      <c r="H107" s="139"/>
      <c r="I107" s="140"/>
      <c r="J107" s="111"/>
      <c r="K107" s="140"/>
    </row>
    <row r="108" spans="2:11" ht="12.75">
      <c r="B108" s="96"/>
      <c r="C108" s="96"/>
      <c r="D108" s="111"/>
      <c r="E108" s="111"/>
      <c r="F108" s="111"/>
      <c r="G108" s="139"/>
      <c r="H108" s="139"/>
      <c r="I108" s="140"/>
      <c r="J108" s="111"/>
      <c r="K108" s="140"/>
    </row>
    <row r="109" spans="2:11" ht="12.75">
      <c r="B109" s="96"/>
      <c r="C109" s="96"/>
      <c r="D109" s="111"/>
      <c r="E109" s="111"/>
      <c r="F109" s="111"/>
      <c r="G109" s="139"/>
      <c r="H109" s="139"/>
      <c r="I109" s="140"/>
      <c r="J109" s="111"/>
      <c r="K109" s="140"/>
    </row>
    <row r="110" spans="2:11" ht="12.75">
      <c r="B110" s="96"/>
      <c r="C110" s="96"/>
      <c r="D110" s="111"/>
      <c r="E110" s="111"/>
      <c r="F110" s="111"/>
      <c r="G110" s="139"/>
      <c r="H110" s="139"/>
      <c r="I110" s="140"/>
      <c r="J110" s="111"/>
      <c r="K110" s="140"/>
    </row>
    <row r="111" spans="2:11" ht="12.75">
      <c r="B111" s="96"/>
      <c r="C111" s="96"/>
      <c r="D111" s="111"/>
      <c r="E111" s="111"/>
      <c r="F111" s="111"/>
      <c r="G111" s="139"/>
      <c r="H111" s="139"/>
      <c r="I111" s="140"/>
      <c r="J111" s="111"/>
      <c r="K111" s="140"/>
    </row>
    <row r="112" spans="2:11" ht="12.75">
      <c r="B112" s="96"/>
      <c r="C112" s="96"/>
      <c r="D112" s="111"/>
      <c r="E112" s="111"/>
      <c r="F112" s="111"/>
      <c r="G112" s="139"/>
      <c r="H112" s="139"/>
      <c r="I112" s="140"/>
      <c r="J112" s="111"/>
      <c r="K112" s="140"/>
    </row>
    <row r="113" spans="2:11" ht="12.75">
      <c r="B113" s="96"/>
      <c r="C113" s="96"/>
      <c r="D113" s="111"/>
      <c r="E113" s="111"/>
      <c r="F113" s="111"/>
      <c r="G113" s="139"/>
      <c r="H113" s="139"/>
      <c r="I113" s="140"/>
      <c r="J113" s="111"/>
      <c r="K113" s="140"/>
    </row>
    <row r="114" spans="2:11" ht="12.75">
      <c r="B114" s="96"/>
      <c r="C114" s="96"/>
      <c r="D114" s="111"/>
      <c r="E114" s="111"/>
      <c r="F114" s="111"/>
      <c r="G114" s="139"/>
      <c r="H114" s="139"/>
      <c r="I114" s="140"/>
      <c r="J114" s="111"/>
      <c r="K114" s="140"/>
    </row>
    <row r="115" spans="2:11" ht="12.75">
      <c r="B115" s="96"/>
      <c r="C115" s="96"/>
      <c r="D115" s="111"/>
      <c r="E115" s="111"/>
      <c r="F115" s="111"/>
      <c r="G115" s="139"/>
      <c r="H115" s="139"/>
      <c r="I115" s="140"/>
      <c r="J115" s="111"/>
      <c r="K115" s="140"/>
    </row>
    <row r="116" spans="2:11" ht="12.75">
      <c r="B116" s="96"/>
      <c r="C116" s="96"/>
      <c r="D116" s="111"/>
      <c r="E116" s="111"/>
      <c r="F116" s="111"/>
      <c r="G116" s="139"/>
      <c r="H116" s="139"/>
      <c r="I116" s="140"/>
      <c r="J116" s="111"/>
      <c r="K116" s="140"/>
    </row>
    <row r="117" spans="2:11" ht="12.75">
      <c r="B117" s="96"/>
      <c r="C117" s="96"/>
      <c r="D117" s="111"/>
      <c r="E117" s="111"/>
      <c r="F117" s="111"/>
      <c r="G117" s="139"/>
      <c r="H117" s="139"/>
      <c r="I117" s="140"/>
      <c r="J117" s="111"/>
      <c r="K117" s="140"/>
    </row>
    <row r="118" spans="2:11" ht="12.75">
      <c r="B118" s="96"/>
      <c r="C118" s="96"/>
      <c r="D118" s="111"/>
      <c r="E118" s="111"/>
      <c r="F118" s="111"/>
      <c r="G118" s="139"/>
      <c r="H118" s="139"/>
      <c r="I118" s="140"/>
      <c r="J118" s="111"/>
      <c r="K118" s="140"/>
    </row>
    <row r="119" spans="2:11" ht="12.75">
      <c r="B119" s="96"/>
      <c r="C119" s="96"/>
      <c r="D119" s="111"/>
      <c r="E119" s="111"/>
      <c r="F119" s="111"/>
      <c r="G119" s="139"/>
      <c r="H119" s="139"/>
      <c r="I119" s="140"/>
      <c r="J119" s="111"/>
      <c r="K119" s="140"/>
    </row>
    <row r="120" spans="2:11" ht="12.75">
      <c r="B120" s="96"/>
      <c r="C120" s="96"/>
      <c r="D120" s="111"/>
      <c r="E120" s="111"/>
      <c r="F120" s="111"/>
      <c r="G120" s="139"/>
      <c r="H120" s="139"/>
      <c r="I120" s="140"/>
      <c r="J120" s="111"/>
      <c r="K120" s="140"/>
    </row>
    <row r="121" spans="2:11" ht="12.75">
      <c r="B121" s="96"/>
      <c r="C121" s="96"/>
      <c r="D121" s="111"/>
      <c r="E121" s="111"/>
      <c r="F121" s="111"/>
      <c r="G121" s="139"/>
      <c r="H121" s="139"/>
      <c r="I121" s="140"/>
      <c r="J121" s="111"/>
      <c r="K121" s="140"/>
    </row>
    <row r="122" spans="2:11" ht="12.75">
      <c r="B122" s="96"/>
      <c r="C122" s="96"/>
      <c r="D122" s="111"/>
      <c r="E122" s="111"/>
      <c r="F122" s="111"/>
      <c r="G122" s="139"/>
      <c r="H122" s="139"/>
      <c r="I122" s="140"/>
      <c r="J122" s="111"/>
      <c r="K122" s="140"/>
    </row>
    <row r="123" spans="2:11" ht="12.75">
      <c r="B123" s="96"/>
      <c r="C123" s="96"/>
      <c r="D123" s="111"/>
      <c r="E123" s="111"/>
      <c r="F123" s="111"/>
      <c r="G123" s="139"/>
      <c r="H123" s="139"/>
      <c r="I123" s="140"/>
      <c r="J123" s="111"/>
      <c r="K123" s="140"/>
    </row>
    <row r="124" spans="2:11" ht="12.75">
      <c r="B124" s="96"/>
      <c r="C124" s="96"/>
      <c r="D124" s="111"/>
      <c r="E124" s="111"/>
      <c r="F124" s="111"/>
      <c r="G124" s="139"/>
      <c r="H124" s="139"/>
      <c r="I124" s="140"/>
      <c r="J124" s="111"/>
      <c r="K124" s="140"/>
    </row>
    <row r="125" spans="2:11" ht="12.75">
      <c r="B125" s="96"/>
      <c r="C125" s="96"/>
      <c r="D125" s="111"/>
      <c r="E125" s="111"/>
      <c r="F125" s="111"/>
      <c r="G125" s="139"/>
      <c r="H125" s="139"/>
      <c r="I125" s="140"/>
      <c r="J125" s="111"/>
      <c r="K125" s="140"/>
    </row>
    <row r="126" spans="2:11" ht="12.75">
      <c r="B126" s="96"/>
      <c r="C126" s="96"/>
      <c r="D126" s="111"/>
      <c r="E126" s="111"/>
      <c r="F126" s="111"/>
      <c r="G126" s="139"/>
      <c r="H126" s="139"/>
      <c r="I126" s="140"/>
      <c r="J126" s="111"/>
      <c r="K126" s="140"/>
    </row>
    <row r="127" spans="2:11" ht="12.75">
      <c r="B127" s="96"/>
      <c r="C127" s="96"/>
      <c r="D127" s="111"/>
      <c r="E127" s="111"/>
      <c r="F127" s="111"/>
      <c r="G127" s="139"/>
      <c r="H127" s="139"/>
      <c r="I127" s="140"/>
      <c r="J127" s="111"/>
      <c r="K127" s="140"/>
    </row>
    <row r="128" spans="2:11" ht="12.75">
      <c r="B128" s="96"/>
      <c r="C128" s="96"/>
      <c r="D128" s="111"/>
      <c r="E128" s="111"/>
      <c r="F128" s="111"/>
      <c r="G128" s="139"/>
      <c r="H128" s="139"/>
      <c r="I128" s="140"/>
      <c r="J128" s="111"/>
      <c r="K128" s="140"/>
    </row>
    <row r="129" spans="2:11" ht="12.75">
      <c r="B129" s="96"/>
      <c r="C129" s="96"/>
      <c r="D129" s="111"/>
      <c r="E129" s="111"/>
      <c r="F129" s="111"/>
      <c r="G129" s="139"/>
      <c r="H129" s="139"/>
      <c r="I129" s="140"/>
      <c r="J129" s="111"/>
      <c r="K129" s="140"/>
    </row>
    <row r="130" spans="2:11" ht="12.75">
      <c r="B130" s="96"/>
      <c r="C130" s="96"/>
      <c r="D130" s="111"/>
      <c r="E130" s="111"/>
      <c r="F130" s="111"/>
      <c r="G130" s="139"/>
      <c r="H130" s="139"/>
      <c r="I130" s="140"/>
      <c r="J130" s="111"/>
      <c r="K130" s="140"/>
    </row>
    <row r="131" spans="2:11" ht="12.75">
      <c r="B131" s="96"/>
      <c r="C131" s="96"/>
      <c r="D131" s="111"/>
      <c r="E131" s="111"/>
      <c r="F131" s="111"/>
      <c r="G131" s="139"/>
      <c r="H131" s="139"/>
      <c r="I131" s="140"/>
      <c r="J131" s="111"/>
      <c r="K131" s="140"/>
    </row>
    <row r="132" spans="2:11" ht="12.75">
      <c r="B132" s="96"/>
      <c r="C132" s="96"/>
      <c r="D132" s="111"/>
      <c r="E132" s="111"/>
      <c r="F132" s="111"/>
      <c r="G132" s="139"/>
      <c r="H132" s="139"/>
      <c r="I132" s="140"/>
      <c r="J132" s="111"/>
      <c r="K132" s="140"/>
    </row>
    <row r="133" spans="2:11" ht="12.75">
      <c r="B133" s="96"/>
      <c r="C133" s="96"/>
      <c r="D133" s="111"/>
      <c r="E133" s="111"/>
      <c r="F133" s="111"/>
      <c r="G133" s="139"/>
      <c r="H133" s="139"/>
      <c r="I133" s="140"/>
      <c r="J133" s="111"/>
      <c r="K133" s="140"/>
    </row>
    <row r="134" spans="2:11" ht="12.75">
      <c r="B134" s="96"/>
      <c r="C134" s="96"/>
      <c r="D134" s="111"/>
      <c r="E134" s="111"/>
      <c r="F134" s="111"/>
      <c r="G134" s="139"/>
      <c r="H134" s="139"/>
      <c r="I134" s="140"/>
      <c r="J134" s="111"/>
      <c r="K134" s="140"/>
    </row>
    <row r="135" spans="2:11" ht="12.75">
      <c r="B135" s="96"/>
      <c r="C135" s="96"/>
      <c r="D135" s="111"/>
      <c r="E135" s="111"/>
      <c r="F135" s="111"/>
      <c r="G135" s="139"/>
      <c r="H135" s="139"/>
      <c r="I135" s="140"/>
      <c r="J135" s="111"/>
      <c r="K135" s="140"/>
    </row>
    <row r="136" spans="2:11" ht="12.75">
      <c r="B136" s="96"/>
      <c r="C136" s="96"/>
      <c r="D136" s="111"/>
      <c r="E136" s="111"/>
      <c r="F136" s="111"/>
      <c r="G136" s="139"/>
      <c r="H136" s="139"/>
      <c r="I136" s="140"/>
      <c r="J136" s="111"/>
      <c r="K136" s="140"/>
    </row>
    <row r="137" spans="2:11" ht="12.75">
      <c r="B137" s="96"/>
      <c r="C137" s="96"/>
      <c r="D137" s="111"/>
      <c r="E137" s="111"/>
      <c r="F137" s="111"/>
      <c r="G137" s="139"/>
      <c r="H137" s="139"/>
      <c r="I137" s="140"/>
      <c r="J137" s="111"/>
      <c r="K137" s="140"/>
    </row>
    <row r="138" spans="2:11" ht="12.75">
      <c r="B138" s="96"/>
      <c r="C138" s="96"/>
      <c r="D138" s="111"/>
      <c r="E138" s="111"/>
      <c r="F138" s="111"/>
      <c r="G138" s="139"/>
      <c r="H138" s="139"/>
      <c r="I138" s="140"/>
      <c r="J138" s="111"/>
      <c r="K138" s="140"/>
    </row>
    <row r="139" spans="2:11" ht="12.75">
      <c r="B139" s="96"/>
      <c r="C139" s="96"/>
      <c r="D139" s="111"/>
      <c r="E139" s="111"/>
      <c r="F139" s="111"/>
      <c r="G139" s="139"/>
      <c r="H139" s="139"/>
      <c r="I139" s="140"/>
      <c r="J139" s="111"/>
      <c r="K139" s="140"/>
    </row>
    <row r="140" spans="2:11" ht="12.75">
      <c r="B140" s="96"/>
      <c r="C140" s="96"/>
      <c r="D140" s="111"/>
      <c r="E140" s="111"/>
      <c r="F140" s="111"/>
      <c r="G140" s="139"/>
      <c r="H140" s="139"/>
      <c r="I140" s="140"/>
      <c r="J140" s="111"/>
      <c r="K140" s="140"/>
    </row>
    <row r="141" spans="2:11" ht="12.75">
      <c r="B141" s="96"/>
      <c r="C141" s="96"/>
      <c r="D141" s="111"/>
      <c r="E141" s="111"/>
      <c r="F141" s="111"/>
      <c r="G141" s="139"/>
      <c r="H141" s="139"/>
      <c r="I141" s="140"/>
      <c r="J141" s="111"/>
      <c r="K141" s="140"/>
    </row>
    <row r="142" spans="2:11" ht="12.75">
      <c r="B142" s="96"/>
      <c r="C142" s="96"/>
      <c r="D142" s="111"/>
      <c r="E142" s="111"/>
      <c r="F142" s="111"/>
      <c r="G142" s="139"/>
      <c r="H142" s="139"/>
      <c r="I142" s="140"/>
      <c r="J142" s="111"/>
      <c r="K142" s="140"/>
    </row>
    <row r="143" spans="2:11" ht="12.75">
      <c r="B143" s="96"/>
      <c r="C143" s="96"/>
      <c r="D143" s="111"/>
      <c r="E143" s="111"/>
      <c r="F143" s="111"/>
      <c r="G143" s="139"/>
      <c r="H143" s="139"/>
      <c r="I143" s="140"/>
      <c r="J143" s="111"/>
      <c r="K143" s="140"/>
    </row>
    <row r="144" spans="2:11" ht="12.75">
      <c r="B144" s="96"/>
      <c r="C144" s="96"/>
      <c r="D144" s="111"/>
      <c r="E144" s="111"/>
      <c r="F144" s="111"/>
      <c r="G144" s="139"/>
      <c r="H144" s="139"/>
      <c r="I144" s="140"/>
      <c r="J144" s="111"/>
      <c r="K144" s="140"/>
    </row>
    <row r="145" spans="2:11" ht="12.75">
      <c r="B145" s="96"/>
      <c r="C145" s="96"/>
      <c r="D145" s="111"/>
      <c r="E145" s="111"/>
      <c r="F145" s="111"/>
      <c r="G145" s="139"/>
      <c r="H145" s="139"/>
      <c r="I145" s="140"/>
      <c r="J145" s="111"/>
      <c r="K145" s="140"/>
    </row>
    <row r="146" spans="2:11" ht="12.75">
      <c r="B146" s="96"/>
      <c r="C146" s="96"/>
      <c r="D146" s="111"/>
      <c r="E146" s="111"/>
      <c r="F146" s="111"/>
      <c r="G146" s="139"/>
      <c r="H146" s="139"/>
      <c r="I146" s="140"/>
      <c r="J146" s="111"/>
      <c r="K146" s="140"/>
    </row>
    <row r="147" spans="2:11" ht="12.75">
      <c r="B147" s="96"/>
      <c r="C147" s="96"/>
      <c r="D147" s="111"/>
      <c r="E147" s="111"/>
      <c r="F147" s="111"/>
      <c r="G147" s="139"/>
      <c r="H147" s="139"/>
      <c r="I147" s="140"/>
      <c r="J147" s="111"/>
      <c r="K147" s="140"/>
    </row>
    <row r="148" spans="2:11" ht="12.75">
      <c r="B148" s="96"/>
      <c r="C148" s="96"/>
      <c r="D148" s="111"/>
      <c r="E148" s="111"/>
      <c r="F148" s="111"/>
      <c r="G148" s="139"/>
      <c r="H148" s="139"/>
      <c r="I148" s="140"/>
      <c r="J148" s="111"/>
      <c r="K148" s="140"/>
    </row>
    <row r="149" spans="2:11" ht="12.75">
      <c r="B149" s="96"/>
      <c r="C149" s="96"/>
      <c r="D149" s="111"/>
      <c r="E149" s="111"/>
      <c r="F149" s="111"/>
      <c r="G149" s="139"/>
      <c r="H149" s="139"/>
      <c r="I149" s="140"/>
      <c r="J149" s="111"/>
      <c r="K149" s="140"/>
    </row>
    <row r="150" spans="2:11" ht="12.75">
      <c r="B150" s="96"/>
      <c r="C150" s="96"/>
      <c r="D150" s="111"/>
      <c r="E150" s="111"/>
      <c r="F150" s="111"/>
      <c r="G150" s="139"/>
      <c r="H150" s="139"/>
      <c r="I150" s="140"/>
      <c r="J150" s="111"/>
      <c r="K150" s="140"/>
    </row>
    <row r="151" spans="2:11" ht="12.75">
      <c r="B151" s="96"/>
      <c r="C151" s="96"/>
      <c r="D151" s="111"/>
      <c r="E151" s="111"/>
      <c r="F151" s="111"/>
      <c r="G151" s="139"/>
      <c r="H151" s="139"/>
      <c r="I151" s="140"/>
      <c r="J151" s="111"/>
      <c r="K151" s="140"/>
    </row>
    <row r="152" spans="2:11" ht="12.75">
      <c r="B152" s="96"/>
      <c r="C152" s="96"/>
      <c r="D152" s="111"/>
      <c r="E152" s="111"/>
      <c r="F152" s="111"/>
      <c r="G152" s="139"/>
      <c r="H152" s="139"/>
      <c r="I152" s="140"/>
      <c r="J152" s="111"/>
      <c r="K152" s="140"/>
    </row>
    <row r="153" spans="2:11" ht="12.75">
      <c r="B153" s="96"/>
      <c r="C153" s="96"/>
      <c r="D153" s="111"/>
      <c r="E153" s="111"/>
      <c r="F153" s="111"/>
      <c r="G153" s="139"/>
      <c r="H153" s="139"/>
      <c r="I153" s="140"/>
      <c r="J153" s="111"/>
      <c r="K153" s="140"/>
    </row>
    <row r="154" spans="2:11" ht="12.75">
      <c r="B154" s="96"/>
      <c r="C154" s="96"/>
      <c r="D154" s="111"/>
      <c r="E154" s="111"/>
      <c r="F154" s="111"/>
      <c r="G154" s="139"/>
      <c r="H154" s="139"/>
      <c r="I154" s="140"/>
      <c r="J154" s="111"/>
      <c r="K154" s="140"/>
    </row>
    <row r="155" spans="2:11" ht="12.75">
      <c r="B155" s="96"/>
      <c r="C155" s="96"/>
      <c r="D155" s="111"/>
      <c r="E155" s="111"/>
      <c r="F155" s="111"/>
      <c r="G155" s="139"/>
      <c r="H155" s="139"/>
      <c r="I155" s="140"/>
      <c r="J155" s="111"/>
      <c r="K155" s="140"/>
    </row>
    <row r="156" spans="2:11" ht="12.75">
      <c r="B156" s="96"/>
      <c r="C156" s="96"/>
      <c r="D156" s="111"/>
      <c r="E156" s="111"/>
      <c r="F156" s="111"/>
      <c r="G156" s="139"/>
      <c r="H156" s="139"/>
      <c r="I156" s="140"/>
      <c r="J156" s="111"/>
      <c r="K156" s="140"/>
    </row>
    <row r="157" spans="2:11" ht="12.75">
      <c r="B157" s="96"/>
      <c r="C157" s="96"/>
      <c r="D157" s="111"/>
      <c r="E157" s="111"/>
      <c r="F157" s="111"/>
      <c r="G157" s="139"/>
      <c r="H157" s="139"/>
      <c r="I157" s="140"/>
      <c r="J157" s="111"/>
      <c r="K157" s="140"/>
    </row>
    <row r="158" spans="2:11" ht="12.75">
      <c r="B158" s="96"/>
      <c r="C158" s="96"/>
      <c r="D158" s="111"/>
      <c r="E158" s="111"/>
      <c r="F158" s="111"/>
      <c r="G158" s="139"/>
      <c r="H158" s="139"/>
      <c r="I158" s="140"/>
      <c r="J158" s="111"/>
      <c r="K158" s="140"/>
    </row>
    <row r="159" spans="2:11" ht="12.75">
      <c r="B159" s="96"/>
      <c r="C159" s="96"/>
      <c r="D159" s="111"/>
      <c r="E159" s="111"/>
      <c r="F159" s="111"/>
      <c r="G159" s="139"/>
      <c r="H159" s="139"/>
      <c r="I159" s="140"/>
      <c r="J159" s="111"/>
      <c r="K159" s="140"/>
    </row>
    <row r="160" spans="2:11" ht="12.75">
      <c r="B160" s="96"/>
      <c r="C160" s="96"/>
      <c r="D160" s="111"/>
      <c r="E160" s="111"/>
      <c r="F160" s="111"/>
      <c r="G160" s="139"/>
      <c r="H160" s="139"/>
      <c r="I160" s="140"/>
      <c r="J160" s="111"/>
      <c r="K160" s="140"/>
    </row>
    <row r="161" spans="2:11" ht="12.75">
      <c r="B161" s="96"/>
      <c r="C161" s="96"/>
      <c r="D161" s="111"/>
      <c r="E161" s="111"/>
      <c r="F161" s="111"/>
      <c r="G161" s="139"/>
      <c r="H161" s="139"/>
      <c r="I161" s="140"/>
      <c r="J161" s="111"/>
      <c r="K161" s="140"/>
    </row>
    <row r="162" spans="2:11" ht="12.75">
      <c r="B162" s="96"/>
      <c r="C162" s="96"/>
      <c r="D162" s="111"/>
      <c r="E162" s="111"/>
      <c r="F162" s="111"/>
      <c r="G162" s="139"/>
      <c r="H162" s="139"/>
      <c r="I162" s="140"/>
      <c r="J162" s="111"/>
      <c r="K162" s="140"/>
    </row>
    <row r="163" spans="2:11" ht="12.75">
      <c r="B163" s="96"/>
      <c r="C163" s="96"/>
      <c r="D163" s="111"/>
      <c r="E163" s="111"/>
      <c r="F163" s="111"/>
      <c r="G163" s="139"/>
      <c r="H163" s="139"/>
      <c r="I163" s="140"/>
      <c r="J163" s="111"/>
      <c r="K163" s="140"/>
    </row>
    <row r="164" spans="2:11" ht="12.75">
      <c r="B164" s="96"/>
      <c r="C164" s="96"/>
      <c r="D164" s="111"/>
      <c r="E164" s="111"/>
      <c r="F164" s="111"/>
      <c r="G164" s="139"/>
      <c r="H164" s="139"/>
      <c r="I164" s="140"/>
      <c r="J164" s="111"/>
      <c r="K164" s="140"/>
    </row>
    <row r="165" spans="2:11" ht="12.75">
      <c r="B165" s="96"/>
      <c r="C165" s="96"/>
      <c r="D165" s="111"/>
      <c r="E165" s="111"/>
      <c r="F165" s="111"/>
      <c r="G165" s="139"/>
      <c r="H165" s="139"/>
      <c r="I165" s="140"/>
      <c r="J165" s="111"/>
      <c r="K165" s="140"/>
    </row>
    <row r="166" spans="2:11" ht="12.75">
      <c r="B166" s="96"/>
      <c r="C166" s="96"/>
      <c r="D166" s="111"/>
      <c r="E166" s="111"/>
      <c r="F166" s="111"/>
      <c r="G166" s="139"/>
      <c r="H166" s="139"/>
      <c r="I166" s="140"/>
      <c r="J166" s="111"/>
      <c r="K166" s="140"/>
    </row>
    <row r="167" spans="2:11" ht="12.75">
      <c r="B167" s="96"/>
      <c r="C167" s="96"/>
      <c r="D167" s="111"/>
      <c r="E167" s="111"/>
      <c r="F167" s="111"/>
      <c r="G167" s="139"/>
      <c r="H167" s="139"/>
      <c r="I167" s="140"/>
      <c r="J167" s="111"/>
      <c r="K167" s="140"/>
    </row>
    <row r="168" spans="2:11" ht="12.75">
      <c r="B168" s="96"/>
      <c r="C168" s="96"/>
      <c r="D168" s="111"/>
      <c r="E168" s="111"/>
      <c r="F168" s="111"/>
      <c r="G168" s="139"/>
      <c r="H168" s="139"/>
      <c r="I168" s="140"/>
      <c r="J168" s="111"/>
      <c r="K168" s="140"/>
    </row>
    <row r="169" spans="2:11" ht="12.75">
      <c r="B169" s="96"/>
      <c r="C169" s="96"/>
      <c r="D169" s="111"/>
      <c r="E169" s="111"/>
      <c r="F169" s="111"/>
      <c r="G169" s="139"/>
      <c r="H169" s="139"/>
      <c r="I169" s="140"/>
      <c r="J169" s="111"/>
      <c r="K169" s="140"/>
    </row>
    <row r="170" spans="2:11" ht="12.75">
      <c r="B170" s="96"/>
      <c r="C170" s="96"/>
      <c r="D170" s="111"/>
      <c r="E170" s="111"/>
      <c r="F170" s="111"/>
      <c r="G170" s="139"/>
      <c r="H170" s="139"/>
      <c r="I170" s="140"/>
      <c r="J170" s="111"/>
      <c r="K170" s="140"/>
    </row>
    <row r="171" spans="2:11" ht="12.75">
      <c r="B171" s="96"/>
      <c r="C171" s="96"/>
      <c r="D171" s="111"/>
      <c r="E171" s="111"/>
      <c r="F171" s="111"/>
      <c r="G171" s="139"/>
      <c r="H171" s="139"/>
      <c r="I171" s="140"/>
      <c r="J171" s="111"/>
      <c r="K171" s="140"/>
    </row>
    <row r="172" spans="2:11" ht="12.75">
      <c r="B172" s="96"/>
      <c r="C172" s="96"/>
      <c r="D172" s="111"/>
      <c r="E172" s="111"/>
      <c r="F172" s="111"/>
      <c r="G172" s="139"/>
      <c r="H172" s="139"/>
      <c r="I172" s="140"/>
      <c r="J172" s="111"/>
      <c r="K172" s="140"/>
    </row>
    <row r="173" spans="2:11" ht="12.75">
      <c r="B173" s="96"/>
      <c r="C173" s="96"/>
      <c r="D173" s="111"/>
      <c r="E173" s="111"/>
      <c r="F173" s="111"/>
      <c r="G173" s="139"/>
      <c r="H173" s="139"/>
      <c r="I173" s="140"/>
      <c r="J173" s="111"/>
      <c r="K173" s="140"/>
    </row>
  </sheetData>
  <sheetProtection/>
  <mergeCells count="4">
    <mergeCell ref="B4:I4"/>
    <mergeCell ref="B101:J101"/>
    <mergeCell ref="B105:I105"/>
    <mergeCell ref="B2:O2"/>
  </mergeCells>
  <printOptions/>
  <pageMargins left="0.25" right="0.25" top="0.75" bottom="0.75" header="0.3" footer="0.3"/>
  <pageSetup fitToHeight="2" horizontalDpi="600" verticalDpi="600" orientation="landscape" paperSize="9" scale="53" r:id="rId1"/>
  <rowBreaks count="3" manualBreakCount="3">
    <brk id="42" max="14" man="1"/>
    <brk id="73" max="14" man="1"/>
    <brk id="105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34.625" style="0" customWidth="1"/>
    <col min="2" max="2" width="37.875" style="0" customWidth="1"/>
    <col min="3" max="3" width="11.25390625" style="1" hidden="1" customWidth="1"/>
    <col min="4" max="4" width="11.00390625" style="1" hidden="1" customWidth="1"/>
    <col min="5" max="5" width="9.00390625" style="1" hidden="1" customWidth="1"/>
    <col min="6" max="7" width="0" style="1" hidden="1" customWidth="1"/>
    <col min="8" max="8" width="9.875" style="7" customWidth="1"/>
    <col min="9" max="9" width="10.125" style="7" customWidth="1"/>
    <col min="10" max="10" width="9.25390625" style="22" customWidth="1"/>
    <col min="11" max="11" width="11.25390625" style="1" customWidth="1"/>
    <col min="12" max="12" width="10.375" style="22" customWidth="1"/>
    <col min="13" max="13" width="15.25390625" style="15" hidden="1" customWidth="1"/>
    <col min="14" max="14" width="36.25390625" style="1" hidden="1" customWidth="1"/>
    <col min="15" max="15" width="13.625" style="16" hidden="1" customWidth="1"/>
    <col min="16" max="16" width="9.625" style="0" customWidth="1"/>
    <col min="17" max="17" width="8.00390625" style="0" customWidth="1"/>
  </cols>
  <sheetData>
    <row r="1" spans="2:14" ht="12.75">
      <c r="B1" s="2"/>
      <c r="C1" s="3"/>
      <c r="D1" s="3"/>
      <c r="E1" s="3"/>
      <c r="F1" s="3"/>
      <c r="G1" s="3"/>
      <c r="H1" s="6"/>
      <c r="I1" s="6"/>
      <c r="J1" s="19"/>
      <c r="K1" s="3"/>
      <c r="L1" s="19"/>
      <c r="M1" s="13"/>
      <c r="N1" s="3"/>
    </row>
    <row r="2" spans="2:16" s="5" customFormat="1" ht="41.25" customHeight="1">
      <c r="B2" s="243" t="s">
        <v>89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2:16" ht="18">
      <c r="B3" s="47"/>
      <c r="C3" s="55"/>
      <c r="D3" s="55"/>
      <c r="E3" s="55"/>
      <c r="F3" s="55"/>
      <c r="G3" s="55"/>
      <c r="H3" s="52"/>
      <c r="I3" s="52"/>
      <c r="J3" s="55"/>
      <c r="K3" s="55"/>
      <c r="L3" s="55"/>
      <c r="M3" s="56"/>
      <c r="N3" s="55"/>
      <c r="O3" s="81"/>
      <c r="P3" s="31"/>
    </row>
    <row r="4" spans="2:16" ht="18">
      <c r="B4" s="47"/>
      <c r="C4" s="55"/>
      <c r="D4" s="55"/>
      <c r="E4" s="55"/>
      <c r="F4" s="55"/>
      <c r="G4" s="55"/>
      <c r="H4" s="245" t="s">
        <v>57</v>
      </c>
      <c r="I4" s="246"/>
      <c r="J4" s="246"/>
      <c r="K4" s="55"/>
      <c r="L4" s="55"/>
      <c r="M4" s="56"/>
      <c r="N4" s="55"/>
      <c r="O4" s="81"/>
      <c r="P4" s="31"/>
    </row>
    <row r="5" spans="2:14" ht="15">
      <c r="B5" s="2"/>
      <c r="C5" s="3"/>
      <c r="D5" s="3"/>
      <c r="E5" s="3"/>
      <c r="F5" s="3"/>
      <c r="G5" s="3"/>
      <c r="H5" s="6"/>
      <c r="I5" s="6"/>
      <c r="J5" s="19"/>
      <c r="K5" s="3"/>
      <c r="L5" s="19"/>
      <c r="M5" s="46" t="s">
        <v>56</v>
      </c>
      <c r="N5" s="3"/>
    </row>
    <row r="6" spans="1:17" s="31" customFormat="1" ht="108">
      <c r="A6" s="29" t="s">
        <v>20</v>
      </c>
      <c r="B6" s="30" t="s">
        <v>21</v>
      </c>
      <c r="C6" s="29" t="s">
        <v>0</v>
      </c>
      <c r="D6" s="30" t="s">
        <v>16</v>
      </c>
      <c r="E6" s="30" t="s">
        <v>15</v>
      </c>
      <c r="F6" s="30" t="s">
        <v>17</v>
      </c>
      <c r="G6" s="29" t="s">
        <v>5</v>
      </c>
      <c r="H6" s="48" t="s">
        <v>87</v>
      </c>
      <c r="I6" s="48" t="s">
        <v>91</v>
      </c>
      <c r="J6" s="49" t="s">
        <v>92</v>
      </c>
      <c r="K6" s="49" t="s">
        <v>93</v>
      </c>
      <c r="L6" s="49" t="s">
        <v>70</v>
      </c>
      <c r="M6" s="49" t="s">
        <v>47</v>
      </c>
      <c r="N6" s="49" t="s">
        <v>22</v>
      </c>
      <c r="O6" s="50" t="s">
        <v>58</v>
      </c>
      <c r="P6" s="49" t="s">
        <v>86</v>
      </c>
      <c r="Q6" s="49" t="s">
        <v>88</v>
      </c>
    </row>
    <row r="7" spans="1:17" s="35" customFormat="1" ht="34.5" customHeight="1">
      <c r="A7" s="32" t="s">
        <v>24</v>
      </c>
      <c r="B7" s="33" t="s">
        <v>25</v>
      </c>
      <c r="C7" s="34"/>
      <c r="D7" s="34"/>
      <c r="E7" s="34"/>
      <c r="F7" s="34"/>
      <c r="G7" s="34"/>
      <c r="H7" s="67">
        <v>203</v>
      </c>
      <c r="I7" s="67">
        <v>73</v>
      </c>
      <c r="J7" s="68">
        <f>K7-I7</f>
        <v>95</v>
      </c>
      <c r="K7" s="68">
        <v>168</v>
      </c>
      <c r="L7" s="68">
        <v>145</v>
      </c>
      <c r="M7" s="68"/>
      <c r="N7" s="68"/>
      <c r="O7" s="68"/>
      <c r="P7" s="68">
        <v>176</v>
      </c>
      <c r="Q7" s="68">
        <v>176</v>
      </c>
    </row>
    <row r="8" spans="1:17" s="31" customFormat="1" ht="34.5" customHeight="1">
      <c r="A8" s="32" t="s">
        <v>50</v>
      </c>
      <c r="B8" s="33" t="s">
        <v>48</v>
      </c>
      <c r="C8" s="36"/>
      <c r="D8" s="36"/>
      <c r="E8" s="36"/>
      <c r="F8" s="36"/>
      <c r="G8" s="36"/>
      <c r="H8" s="67">
        <v>15</v>
      </c>
      <c r="I8" s="67">
        <v>6</v>
      </c>
      <c r="J8" s="68">
        <v>4</v>
      </c>
      <c r="K8" s="68">
        <v>10</v>
      </c>
      <c r="L8" s="68">
        <v>12</v>
      </c>
      <c r="M8" s="68"/>
      <c r="N8" s="68"/>
      <c r="O8" s="68"/>
      <c r="P8" s="68">
        <v>13</v>
      </c>
      <c r="Q8" s="68">
        <v>13</v>
      </c>
    </row>
    <row r="9" spans="1:17" s="38" customFormat="1" ht="34.5" customHeight="1">
      <c r="A9" s="32" t="s">
        <v>49</v>
      </c>
      <c r="B9" s="33" t="s">
        <v>51</v>
      </c>
      <c r="C9" s="37"/>
      <c r="D9" s="37"/>
      <c r="E9" s="37"/>
      <c r="F9" s="37"/>
      <c r="G9" s="37"/>
      <c r="H9" s="67"/>
      <c r="I9" s="67"/>
      <c r="J9" s="68"/>
      <c r="K9" s="68"/>
      <c r="L9" s="68"/>
      <c r="M9" s="68"/>
      <c r="N9" s="68"/>
      <c r="O9" s="68"/>
      <c r="P9" s="68"/>
      <c r="Q9" s="68"/>
    </row>
    <row r="10" spans="1:17" s="31" customFormat="1" ht="34.5" customHeight="1">
      <c r="A10" s="32" t="s">
        <v>52</v>
      </c>
      <c r="B10" s="33" t="s">
        <v>53</v>
      </c>
      <c r="C10" s="36"/>
      <c r="D10" s="36"/>
      <c r="E10" s="36"/>
      <c r="F10" s="36"/>
      <c r="G10" s="36"/>
      <c r="H10" s="67">
        <v>3</v>
      </c>
      <c r="I10" s="67">
        <v>4</v>
      </c>
      <c r="J10" s="68">
        <v>1</v>
      </c>
      <c r="K10" s="68">
        <v>5</v>
      </c>
      <c r="L10" s="68">
        <v>5</v>
      </c>
      <c r="M10" s="68"/>
      <c r="N10" s="68"/>
      <c r="O10" s="68"/>
      <c r="P10" s="68">
        <v>5</v>
      </c>
      <c r="Q10" s="68">
        <v>5</v>
      </c>
    </row>
    <row r="11" spans="1:17" s="31" customFormat="1" ht="34.5" customHeight="1">
      <c r="A11" s="32" t="s">
        <v>27</v>
      </c>
      <c r="B11" s="33" t="s">
        <v>26</v>
      </c>
      <c r="C11" s="36"/>
      <c r="D11" s="36"/>
      <c r="E11" s="36"/>
      <c r="F11" s="36"/>
      <c r="G11" s="36"/>
      <c r="H11" s="67">
        <v>90</v>
      </c>
      <c r="I11" s="67">
        <v>11</v>
      </c>
      <c r="J11" s="68">
        <v>79</v>
      </c>
      <c r="K11" s="68">
        <v>90</v>
      </c>
      <c r="L11" s="68">
        <v>80</v>
      </c>
      <c r="M11" s="68"/>
      <c r="N11" s="68"/>
      <c r="O11" s="68"/>
      <c r="P11" s="68">
        <v>110</v>
      </c>
      <c r="Q11" s="68">
        <v>115</v>
      </c>
    </row>
    <row r="12" spans="1:17" s="38" customFormat="1" ht="34.5" customHeight="1">
      <c r="A12" s="32" t="s">
        <v>29</v>
      </c>
      <c r="B12" s="33" t="s">
        <v>28</v>
      </c>
      <c r="C12" s="37"/>
      <c r="D12" s="37"/>
      <c r="E12" s="37"/>
      <c r="F12" s="37"/>
      <c r="G12" s="37"/>
      <c r="H12" s="67">
        <v>181</v>
      </c>
      <c r="I12" s="67">
        <v>33</v>
      </c>
      <c r="J12" s="68">
        <v>148</v>
      </c>
      <c r="K12" s="68">
        <v>181</v>
      </c>
      <c r="L12" s="68">
        <v>610</v>
      </c>
      <c r="M12" s="68"/>
      <c r="N12" s="69"/>
      <c r="O12" s="68"/>
      <c r="P12" s="68">
        <v>650</v>
      </c>
      <c r="Q12" s="68">
        <v>200</v>
      </c>
    </row>
    <row r="13" spans="1:17" s="38" customFormat="1" ht="34.5" customHeight="1">
      <c r="A13" s="32" t="s">
        <v>61</v>
      </c>
      <c r="B13" s="33" t="s">
        <v>28</v>
      </c>
      <c r="C13" s="37"/>
      <c r="D13" s="37"/>
      <c r="E13" s="37"/>
      <c r="F13" s="37"/>
      <c r="G13" s="37"/>
      <c r="H13" s="67"/>
      <c r="I13" s="67"/>
      <c r="J13" s="68"/>
      <c r="K13" s="68">
        <f>I13+J13</f>
        <v>0</v>
      </c>
      <c r="L13" s="68"/>
      <c r="M13" s="68"/>
      <c r="N13" s="69"/>
      <c r="O13" s="68"/>
      <c r="P13" s="68"/>
      <c r="Q13" s="68"/>
    </row>
    <row r="14" spans="1:17" s="38" customFormat="1" ht="34.5" customHeight="1">
      <c r="A14" s="32" t="s">
        <v>62</v>
      </c>
      <c r="B14" s="51" t="s">
        <v>63</v>
      </c>
      <c r="C14" s="37"/>
      <c r="D14" s="37"/>
      <c r="E14" s="37"/>
      <c r="F14" s="37"/>
      <c r="G14" s="37"/>
      <c r="H14" s="67"/>
      <c r="I14" s="67"/>
      <c r="J14" s="68"/>
      <c r="K14" s="68">
        <f>I14+J14</f>
        <v>0</v>
      </c>
      <c r="L14" s="68"/>
      <c r="M14" s="68"/>
      <c r="N14" s="69"/>
      <c r="O14" s="68"/>
      <c r="P14" s="68"/>
      <c r="Q14" s="68"/>
    </row>
    <row r="15" spans="1:17" s="38" customFormat="1" ht="34.5" customHeight="1">
      <c r="A15" s="32" t="s">
        <v>64</v>
      </c>
      <c r="B15" s="51"/>
      <c r="C15" s="37"/>
      <c r="D15" s="37"/>
      <c r="E15" s="37"/>
      <c r="F15" s="37"/>
      <c r="G15" s="37"/>
      <c r="H15" s="67"/>
      <c r="I15" s="67"/>
      <c r="J15" s="68"/>
      <c r="K15" s="68"/>
      <c r="L15" s="68"/>
      <c r="M15" s="68"/>
      <c r="N15" s="69"/>
      <c r="O15" s="68"/>
      <c r="P15" s="68"/>
      <c r="Q15" s="68"/>
    </row>
    <row r="16" spans="1:17" s="31" customFormat="1" ht="34.5" customHeight="1">
      <c r="A16" s="32" t="s">
        <v>59</v>
      </c>
      <c r="B16" s="33" t="s">
        <v>30</v>
      </c>
      <c r="C16" s="36"/>
      <c r="D16" s="36"/>
      <c r="E16" s="36"/>
      <c r="F16" s="36"/>
      <c r="G16" s="36"/>
      <c r="H16" s="67">
        <v>5</v>
      </c>
      <c r="I16" s="67">
        <v>5</v>
      </c>
      <c r="J16" s="68">
        <v>0</v>
      </c>
      <c r="K16" s="68">
        <v>5</v>
      </c>
      <c r="L16" s="68">
        <v>5</v>
      </c>
      <c r="M16" s="68"/>
      <c r="N16" s="69"/>
      <c r="O16" s="68"/>
      <c r="P16" s="68">
        <v>5</v>
      </c>
      <c r="Q16" s="68">
        <v>5</v>
      </c>
    </row>
    <row r="17" spans="1:17" s="31" customFormat="1" ht="34.5" customHeight="1">
      <c r="A17" s="32" t="s">
        <v>72</v>
      </c>
      <c r="B17" s="33" t="s">
        <v>71</v>
      </c>
      <c r="C17" s="36"/>
      <c r="D17" s="36"/>
      <c r="E17" s="36"/>
      <c r="F17" s="36"/>
      <c r="G17" s="36"/>
      <c r="H17" s="67"/>
      <c r="I17" s="67"/>
      <c r="J17" s="68"/>
      <c r="K17" s="68"/>
      <c r="L17" s="68"/>
      <c r="M17" s="68"/>
      <c r="N17" s="69"/>
      <c r="O17" s="68"/>
      <c r="P17" s="68"/>
      <c r="Q17" s="68"/>
    </row>
    <row r="18" spans="1:17" s="31" customFormat="1" ht="34.5" customHeight="1">
      <c r="A18" s="32" t="s">
        <v>60</v>
      </c>
      <c r="B18" s="33" t="s">
        <v>54</v>
      </c>
      <c r="C18" s="36"/>
      <c r="D18" s="36"/>
      <c r="E18" s="36"/>
      <c r="F18" s="36"/>
      <c r="G18" s="36"/>
      <c r="H18" s="67"/>
      <c r="I18" s="67"/>
      <c r="J18" s="68"/>
      <c r="K18" s="68"/>
      <c r="L18" s="68"/>
      <c r="M18" s="68"/>
      <c r="N18" s="69"/>
      <c r="O18" s="68"/>
      <c r="P18" s="68"/>
      <c r="Q18" s="68"/>
    </row>
    <row r="19" spans="1:17" s="31" customFormat="1" ht="113.25" customHeight="1">
      <c r="A19" s="39"/>
      <c r="B19" s="78" t="s">
        <v>85</v>
      </c>
      <c r="C19" s="36"/>
      <c r="D19" s="36"/>
      <c r="E19" s="36"/>
      <c r="F19" s="36"/>
      <c r="G19" s="36"/>
      <c r="H19" s="82">
        <f>SUM(H7:H18)</f>
        <v>497</v>
      </c>
      <c r="I19" s="82">
        <f>SUM(I7:I18)</f>
        <v>132</v>
      </c>
      <c r="J19" s="82">
        <f>SUM(J7:J18)</f>
        <v>327</v>
      </c>
      <c r="K19" s="83">
        <f aca="true" t="shared" si="0" ref="K19:K25">I19+J19</f>
        <v>459</v>
      </c>
      <c r="L19" s="83">
        <f aca="true" t="shared" si="1" ref="L19:Q19">SUM(L7:L18)</f>
        <v>857</v>
      </c>
      <c r="M19" s="83">
        <f t="shared" si="1"/>
        <v>0</v>
      </c>
      <c r="N19" s="83">
        <f t="shared" si="1"/>
        <v>0</v>
      </c>
      <c r="O19" s="83">
        <f t="shared" si="1"/>
        <v>0</v>
      </c>
      <c r="P19" s="83">
        <f t="shared" si="1"/>
        <v>959</v>
      </c>
      <c r="Q19" s="83">
        <f t="shared" si="1"/>
        <v>514</v>
      </c>
    </row>
    <row r="20" spans="1:17" ht="45.75" thickBot="1">
      <c r="A20" s="247" t="s">
        <v>74</v>
      </c>
      <c r="B20" s="79" t="s">
        <v>73</v>
      </c>
      <c r="C20" s="73">
        <v>2045</v>
      </c>
      <c r="D20" s="73">
        <v>2221</v>
      </c>
      <c r="E20" s="73">
        <v>2222</v>
      </c>
      <c r="F20" s="4"/>
      <c r="G20" s="4"/>
      <c r="H20" s="74">
        <f>H21+H22</f>
        <v>1571</v>
      </c>
      <c r="I20" s="74">
        <f>I21+I22</f>
        <v>433</v>
      </c>
      <c r="J20" s="87">
        <f>J21+J22</f>
        <v>1153</v>
      </c>
      <c r="K20" s="68">
        <f t="shared" si="0"/>
        <v>1586</v>
      </c>
      <c r="L20" s="68">
        <f aca="true" t="shared" si="2" ref="L20:Q20">L21+L22</f>
        <v>1323</v>
      </c>
      <c r="M20" s="68">
        <f t="shared" si="2"/>
        <v>2209</v>
      </c>
      <c r="N20" s="68">
        <f t="shared" si="2"/>
        <v>2209</v>
      </c>
      <c r="O20" s="68">
        <f t="shared" si="2"/>
        <v>2209</v>
      </c>
      <c r="P20" s="68">
        <f t="shared" si="2"/>
        <v>1307</v>
      </c>
      <c r="Q20" s="68">
        <f t="shared" si="2"/>
        <v>1752</v>
      </c>
    </row>
    <row r="21" spans="1:17" ht="50.25" customHeight="1" thickBot="1">
      <c r="A21" s="248"/>
      <c r="B21" s="80" t="s">
        <v>75</v>
      </c>
      <c r="C21" s="73" t="s">
        <v>76</v>
      </c>
      <c r="D21" s="73" t="s">
        <v>77</v>
      </c>
      <c r="E21" s="73" t="s">
        <v>78</v>
      </c>
      <c r="F21" s="4"/>
      <c r="G21" s="4"/>
      <c r="H21" s="74">
        <v>1534</v>
      </c>
      <c r="I21" s="75">
        <v>354</v>
      </c>
      <c r="J21" s="88">
        <v>1153</v>
      </c>
      <c r="K21" s="89">
        <f>I21+J21</f>
        <v>1507</v>
      </c>
      <c r="L21" s="29">
        <v>1286</v>
      </c>
      <c r="M21" s="29">
        <v>2209</v>
      </c>
      <c r="N21" s="29">
        <v>2209</v>
      </c>
      <c r="O21" s="29">
        <v>2209</v>
      </c>
      <c r="P21" s="29">
        <v>1270</v>
      </c>
      <c r="Q21" s="29">
        <v>1715</v>
      </c>
    </row>
    <row r="22" spans="1:17" s="11" customFormat="1" ht="58.5" customHeight="1" thickBot="1">
      <c r="A22" s="249"/>
      <c r="B22" s="80" t="s">
        <v>79</v>
      </c>
      <c r="C22" s="73" t="s">
        <v>80</v>
      </c>
      <c r="D22" s="73" t="s">
        <v>80</v>
      </c>
      <c r="E22" s="73" t="s">
        <v>80</v>
      </c>
      <c r="F22" s="9"/>
      <c r="G22" s="9"/>
      <c r="H22" s="74">
        <v>37</v>
      </c>
      <c r="I22" s="75">
        <v>79</v>
      </c>
      <c r="J22" s="88"/>
      <c r="K22" s="68">
        <f t="shared" si="0"/>
        <v>79</v>
      </c>
      <c r="L22" s="29">
        <v>37</v>
      </c>
      <c r="M22" s="10"/>
      <c r="N22" s="12"/>
      <c r="O22" s="10"/>
      <c r="P22" s="29">
        <v>37</v>
      </c>
      <c r="Q22" s="29">
        <v>37</v>
      </c>
    </row>
    <row r="23" spans="1:17" ht="76.5" thickBot="1">
      <c r="A23" s="72" t="s">
        <v>81</v>
      </c>
      <c r="B23" s="79" t="s">
        <v>83</v>
      </c>
      <c r="C23" s="4"/>
      <c r="D23" s="4"/>
      <c r="E23" s="4"/>
      <c r="F23" s="4"/>
      <c r="G23" s="4"/>
      <c r="H23" s="74">
        <v>8</v>
      </c>
      <c r="I23" s="75">
        <v>4</v>
      </c>
      <c r="J23" s="88">
        <f>H23-I23</f>
        <v>4</v>
      </c>
      <c r="K23" s="68">
        <f t="shared" si="0"/>
        <v>8</v>
      </c>
      <c r="L23" s="68">
        <v>12</v>
      </c>
      <c r="M23" s="68">
        <f aca="true" t="shared" si="3" ref="M23:O24">K23+L23</f>
        <v>20</v>
      </c>
      <c r="N23" s="68">
        <f t="shared" si="3"/>
        <v>32</v>
      </c>
      <c r="O23" s="68">
        <f t="shared" si="3"/>
        <v>52</v>
      </c>
      <c r="P23" s="68">
        <v>13</v>
      </c>
      <c r="Q23" s="68">
        <v>16</v>
      </c>
    </row>
    <row r="24" spans="1:17" s="11" customFormat="1" ht="75.75" thickBot="1">
      <c r="A24" s="72" t="s">
        <v>82</v>
      </c>
      <c r="B24" s="70" t="s">
        <v>84</v>
      </c>
      <c r="C24" s="9"/>
      <c r="D24" s="9"/>
      <c r="E24" s="9"/>
      <c r="F24" s="9"/>
      <c r="G24" s="9"/>
      <c r="H24" s="74">
        <v>169</v>
      </c>
      <c r="I24" s="75">
        <v>94</v>
      </c>
      <c r="J24" s="88">
        <f>H24-I24</f>
        <v>75</v>
      </c>
      <c r="K24" s="68">
        <f t="shared" si="0"/>
        <v>169</v>
      </c>
      <c r="L24" s="68">
        <v>226.4</v>
      </c>
      <c r="M24" s="68">
        <f t="shared" si="3"/>
        <v>395.4</v>
      </c>
      <c r="N24" s="68">
        <f t="shared" si="3"/>
        <v>621.8</v>
      </c>
      <c r="O24" s="68">
        <f t="shared" si="3"/>
        <v>1017.1999999999999</v>
      </c>
      <c r="P24" s="68">
        <v>187</v>
      </c>
      <c r="Q24" s="68">
        <v>187</v>
      </c>
    </row>
    <row r="25" spans="1:17" ht="88.5" customHeight="1">
      <c r="A25" s="76"/>
      <c r="B25" s="71" t="s">
        <v>55</v>
      </c>
      <c r="C25" s="77"/>
      <c r="D25" s="77"/>
      <c r="E25" s="77"/>
      <c r="F25" s="77"/>
      <c r="G25" s="77"/>
      <c r="H25" s="84">
        <f>SUM(H19:H24)-H20</f>
        <v>2245</v>
      </c>
      <c r="I25" s="84">
        <f>I19+I20+I23+I24</f>
        <v>663</v>
      </c>
      <c r="J25" s="84">
        <f>J19+J20+J23+J24</f>
        <v>1559</v>
      </c>
      <c r="K25" s="85">
        <f t="shared" si="0"/>
        <v>2222</v>
      </c>
      <c r="L25" s="103">
        <f aca="true" t="shared" si="4" ref="L25:Q25">L19+L20+L23+L24</f>
        <v>2418.4</v>
      </c>
      <c r="M25" s="86">
        <f t="shared" si="4"/>
        <v>2624.4</v>
      </c>
      <c r="N25" s="86">
        <f t="shared" si="4"/>
        <v>2862.8</v>
      </c>
      <c r="O25" s="86">
        <f t="shared" si="4"/>
        <v>3278.2</v>
      </c>
      <c r="P25" s="86">
        <f t="shared" si="4"/>
        <v>2466</v>
      </c>
      <c r="Q25" s="86">
        <f t="shared" si="4"/>
        <v>2469</v>
      </c>
    </row>
    <row r="26" spans="2:14" ht="12.75">
      <c r="B26" s="2"/>
      <c r="C26" s="3"/>
      <c r="D26" s="3"/>
      <c r="E26" s="3"/>
      <c r="F26" s="3"/>
      <c r="G26" s="3"/>
      <c r="H26" s="6"/>
      <c r="I26" s="6"/>
      <c r="J26" s="20"/>
      <c r="K26" s="3"/>
      <c r="L26" s="20"/>
      <c r="M26" s="13"/>
      <c r="N26" s="3"/>
    </row>
    <row r="27" spans="3:15" s="2" customFormat="1" ht="12.75">
      <c r="C27" s="3"/>
      <c r="D27" s="3"/>
      <c r="E27" s="3"/>
      <c r="F27" s="3"/>
      <c r="G27" s="3"/>
      <c r="H27" s="6"/>
      <c r="I27" s="6"/>
      <c r="J27" s="20"/>
      <c r="K27" s="3"/>
      <c r="L27" s="20"/>
      <c r="M27" s="13"/>
      <c r="N27" s="3"/>
      <c r="O27" s="17"/>
    </row>
    <row r="28" spans="2:15" s="8" customFormat="1" ht="15">
      <c r="B28" s="40"/>
      <c r="C28" s="40"/>
      <c r="D28" s="40"/>
      <c r="E28" s="40"/>
      <c r="F28" s="40"/>
      <c r="G28" s="40"/>
      <c r="H28" s="40"/>
      <c r="I28" s="40"/>
      <c r="J28" s="21"/>
      <c r="L28" s="21"/>
      <c r="M28" s="14"/>
      <c r="O28" s="18"/>
    </row>
    <row r="29" spans="2:15" s="2" customFormat="1" ht="15">
      <c r="B29" s="41"/>
      <c r="C29" s="23"/>
      <c r="D29" s="23"/>
      <c r="E29" s="23"/>
      <c r="F29" s="23"/>
      <c r="G29" s="23"/>
      <c r="H29" s="42"/>
      <c r="I29" s="42"/>
      <c r="J29" s="20"/>
      <c r="K29" s="3"/>
      <c r="L29" s="20"/>
      <c r="M29" s="13"/>
      <c r="N29" s="3"/>
      <c r="O29" s="17"/>
    </row>
    <row r="30" spans="2:15" s="2" customFormat="1" ht="15">
      <c r="B30" s="41"/>
      <c r="C30" s="23"/>
      <c r="D30" s="23"/>
      <c r="E30" s="23"/>
      <c r="F30" s="23"/>
      <c r="G30" s="23"/>
      <c r="H30" s="42"/>
      <c r="I30" s="42"/>
      <c r="J30" s="20"/>
      <c r="K30" s="3"/>
      <c r="L30" s="20"/>
      <c r="M30" s="13"/>
      <c r="N30" s="3"/>
      <c r="O30" s="17"/>
    </row>
    <row r="31" spans="2:9" ht="15">
      <c r="B31" s="43"/>
      <c r="C31" s="44"/>
      <c r="D31" s="44"/>
      <c r="E31" s="44"/>
      <c r="F31" s="44"/>
      <c r="G31" s="44"/>
      <c r="H31" s="45"/>
      <c r="I31" s="45"/>
    </row>
    <row r="32" spans="2:9" ht="15">
      <c r="B32" s="43"/>
      <c r="C32" s="44"/>
      <c r="D32" s="44"/>
      <c r="E32" s="44"/>
      <c r="F32" s="44"/>
      <c r="G32" s="44"/>
      <c r="H32" s="45"/>
      <c r="I32" s="45"/>
    </row>
    <row r="40" ht="12.75">
      <c r="A40" t="s">
        <v>94</v>
      </c>
    </row>
  </sheetData>
  <sheetProtection/>
  <mergeCells count="3">
    <mergeCell ref="B2:P2"/>
    <mergeCell ref="H4:J4"/>
    <mergeCell ref="A20:A22"/>
  </mergeCells>
  <printOptions/>
  <pageMargins left="0.75" right="0.75" top="1" bottom="0.61" header="0.5" footer="0.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50" t="s">
        <v>162</v>
      </c>
      <c r="C1" s="151"/>
      <c r="D1" s="156"/>
      <c r="E1" s="156"/>
    </row>
    <row r="2" spans="2:5" ht="12.75">
      <c r="B2" s="150" t="s">
        <v>163</v>
      </c>
      <c r="C2" s="151"/>
      <c r="D2" s="156"/>
      <c r="E2" s="156"/>
    </row>
    <row r="3" spans="2:5" ht="12.75">
      <c r="B3" s="152"/>
      <c r="C3" s="152"/>
      <c r="D3" s="157"/>
      <c r="E3" s="157"/>
    </row>
    <row r="4" spans="2:5" ht="38.25">
      <c r="B4" s="153" t="s">
        <v>164</v>
      </c>
      <c r="C4" s="152"/>
      <c r="D4" s="157"/>
      <c r="E4" s="157"/>
    </row>
    <row r="5" spans="2:5" ht="12.75">
      <c r="B5" s="152"/>
      <c r="C5" s="152"/>
      <c r="D5" s="157"/>
      <c r="E5" s="157"/>
    </row>
    <row r="6" spans="2:5" ht="25.5">
      <c r="B6" s="150" t="s">
        <v>165</v>
      </c>
      <c r="C6" s="151"/>
      <c r="D6" s="156"/>
      <c r="E6" s="158" t="s">
        <v>166</v>
      </c>
    </row>
    <row r="7" spans="2:5" ht="13.5" thickBot="1">
      <c r="B7" s="152"/>
      <c r="C7" s="152"/>
      <c r="D7" s="157"/>
      <c r="E7" s="157"/>
    </row>
    <row r="8" spans="2:5" ht="39" thickBot="1">
      <c r="B8" s="154" t="s">
        <v>167</v>
      </c>
      <c r="C8" s="155"/>
      <c r="D8" s="159"/>
      <c r="E8" s="160">
        <v>7</v>
      </c>
    </row>
    <row r="9" spans="2:5" ht="12.75">
      <c r="B9" s="152"/>
      <c r="C9" s="152"/>
      <c r="D9" s="157"/>
      <c r="E9" s="157"/>
    </row>
    <row r="10" spans="2:5" ht="12.75">
      <c r="B10" s="152"/>
      <c r="C10" s="152"/>
      <c r="D10" s="157"/>
      <c r="E10" s="1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Милена</cp:lastModifiedBy>
  <cp:lastPrinted>2019-08-15T18:03:31Z</cp:lastPrinted>
  <dcterms:created xsi:type="dcterms:W3CDTF">2009-09-10T14:03:43Z</dcterms:created>
  <dcterms:modified xsi:type="dcterms:W3CDTF">2019-08-18T13:33:24Z</dcterms:modified>
  <cp:category/>
  <cp:version/>
  <cp:contentType/>
  <cp:contentStatus/>
</cp:coreProperties>
</file>