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"/>
    </mc:Choice>
  </mc:AlternateContent>
  <bookViews>
    <workbookView xWindow="480" yWindow="30" windowWidth="15195" windowHeight="11640" tabRatio="815" firstSheet="1" activeTab="1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calcPr calcId="162913"/>
</workbook>
</file>

<file path=xl/calcChain.xml><?xml version="1.0" encoding="utf-8"?>
<calcChain xmlns="http://schemas.openxmlformats.org/spreadsheetml/2006/main">
  <c r="G92" i="5" l="1"/>
  <c r="G72" i="2"/>
  <c r="C35" i="4"/>
  <c r="I133" i="2"/>
  <c r="H133" i="2"/>
  <c r="G133" i="2"/>
  <c r="I131" i="2"/>
  <c r="H131" i="2"/>
  <c r="G131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I126" i="2"/>
  <c r="I125" i="2" s="1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G118" i="2" s="1"/>
  <c r="H120" i="2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H112" i="2"/>
  <c r="H111" i="2" s="1"/>
  <c r="G112" i="2"/>
  <c r="G111" i="2" s="1"/>
  <c r="G110" i="2"/>
  <c r="G109" i="2" s="1"/>
  <c r="G108" i="2" s="1"/>
  <c r="I110" i="2"/>
  <c r="H110" i="2"/>
  <c r="H109" i="2" s="1"/>
  <c r="H108" i="2" s="1"/>
  <c r="I107" i="2"/>
  <c r="H107" i="2"/>
  <c r="G107" i="2"/>
  <c r="I105" i="2"/>
  <c r="H105" i="2"/>
  <c r="G105" i="2"/>
  <c r="G104" i="2" s="1"/>
  <c r="I103" i="2"/>
  <c r="I102" i="2" s="1"/>
  <c r="H103" i="2"/>
  <c r="H102" i="2" s="1"/>
  <c r="G103" i="2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G65" i="2" s="1"/>
  <c r="H67" i="2"/>
  <c r="H66" i="2"/>
  <c r="H65" i="2" s="1"/>
  <c r="I67" i="2"/>
  <c r="I66" i="2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G54" i="2"/>
  <c r="G53" i="2" s="1"/>
  <c r="H52" i="2"/>
  <c r="G52" i="2"/>
  <c r="G51" i="2" s="1"/>
  <c r="G50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H45" i="2"/>
  <c r="H44" i="2"/>
  <c r="I45" i="2"/>
  <c r="I43" i="2" s="1"/>
  <c r="I44" i="2"/>
  <c r="I36" i="2"/>
  <c r="I37" i="2"/>
  <c r="I35" i="2" s="1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6" i="2"/>
  <c r="I33" i="2"/>
  <c r="H33" i="2"/>
  <c r="H32" i="2" s="1"/>
  <c r="G33" i="2"/>
  <c r="G32" i="2" s="1"/>
  <c r="I31" i="2"/>
  <c r="I30" i="2" s="1"/>
  <c r="H31" i="2"/>
  <c r="G31" i="2"/>
  <c r="I29" i="2"/>
  <c r="I28" i="2" s="1"/>
  <c r="I24" i="2"/>
  <c r="I23" i="2" s="1"/>
  <c r="I27" i="2"/>
  <c r="I26" i="2" s="1"/>
  <c r="H29" i="2"/>
  <c r="G29" i="2"/>
  <c r="G28" i="2" s="1"/>
  <c r="H27" i="2"/>
  <c r="H26" i="2" s="1"/>
  <c r="G27" i="2"/>
  <c r="G26" i="2" s="1"/>
  <c r="G25" i="2"/>
  <c r="H25" i="2"/>
  <c r="I25" i="2"/>
  <c r="H24" i="2"/>
  <c r="H23" i="2" s="1"/>
  <c r="H28" i="2"/>
  <c r="G24" i="2"/>
  <c r="G23" i="2" s="1"/>
  <c r="I21" i="2"/>
  <c r="I20" i="2" s="1"/>
  <c r="H21" i="2"/>
  <c r="H20" i="2" s="1"/>
  <c r="G21" i="2"/>
  <c r="G20" i="2" s="1"/>
  <c r="I19" i="2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1" i="2" s="1"/>
  <c r="I13" i="2"/>
  <c r="G15" i="2"/>
  <c r="G14" i="2" s="1"/>
  <c r="G12" i="2"/>
  <c r="G13" i="2"/>
  <c r="G9" i="2"/>
  <c r="H9" i="2"/>
  <c r="I9" i="2"/>
  <c r="H8" i="2"/>
  <c r="I8" i="2"/>
  <c r="I7" i="2" s="1"/>
  <c r="G8" i="2"/>
  <c r="G132" i="2"/>
  <c r="I118" i="2"/>
  <c r="G114" i="2"/>
  <c r="G113" i="2" s="1"/>
  <c r="I109" i="2"/>
  <c r="I106" i="2"/>
  <c r="G102" i="2"/>
  <c r="H30" i="2"/>
  <c r="G30" i="2"/>
  <c r="I18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H10" i="13" s="1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H22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3" i="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H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4" i="2"/>
  <c r="H104" i="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G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I111" i="2"/>
  <c r="I108" i="2" s="1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I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34" i="4"/>
  <c r="D35" i="4"/>
  <c r="D34" i="4" s="1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H125" i="2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55" i="12"/>
  <c r="G55" i="5"/>
  <c r="I108" i="19"/>
  <c r="G108" i="30"/>
  <c r="I108" i="28"/>
  <c r="G108" i="26"/>
  <c r="G108" i="19"/>
  <c r="H108" i="18"/>
  <c r="H108" i="6"/>
  <c r="I108" i="12"/>
  <c r="G108" i="28"/>
  <c r="H108" i="25"/>
  <c r="G108" i="20"/>
  <c r="G68" i="2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7" i="2"/>
  <c r="I10" i="2"/>
  <c r="H11" i="2"/>
  <c r="I86" i="2"/>
  <c r="G125" i="2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G11" i="2"/>
  <c r="H58" i="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7" i="2"/>
  <c r="I40" i="2"/>
  <c r="G43" i="2"/>
  <c r="I65" i="2"/>
  <c r="H118" i="2"/>
  <c r="G55" i="13"/>
  <c r="G58" i="2"/>
  <c r="G35" i="2"/>
  <c r="G108" i="27" l="1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G134" i="5" s="1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H10" i="2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C45" i="4"/>
  <c r="H55" i="15"/>
  <c r="H55" i="5"/>
  <c r="D45" i="4"/>
  <c r="E8" i="3" s="1"/>
  <c r="I34" i="2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G10" i="2"/>
  <c r="H134" i="27"/>
  <c r="H134" i="23"/>
  <c r="H134" i="19"/>
  <c r="H134" i="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134" i="15" s="1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H34" i="5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E6" i="3" l="1"/>
  <c r="E18" i="3"/>
  <c r="I134" i="11"/>
  <c r="H134" i="22"/>
  <c r="G134" i="25"/>
  <c r="H134" i="13"/>
  <c r="H134" i="24"/>
  <c r="G134" i="27"/>
  <c r="H134" i="7"/>
  <c r="H134" i="8"/>
  <c r="G134" i="17"/>
  <c r="G134" i="10"/>
  <c r="I134" i="5"/>
  <c r="G134" i="14"/>
  <c r="H134" i="17"/>
  <c r="H134" i="10"/>
  <c r="H134" i="26"/>
  <c r="H134" i="5"/>
  <c r="G55" i="2"/>
  <c r="G134" i="2" s="1"/>
  <c r="H34" i="2"/>
  <c r="I55" i="2"/>
  <c r="I134" i="2" s="1"/>
  <c r="H55" i="2"/>
  <c r="H134" i="15"/>
  <c r="G134" i="6"/>
  <c r="G134" i="12"/>
  <c r="H134" i="2" l="1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<sst xmlns="http://schemas.openxmlformats.org/spreadsheetml/2006/main" count="7967" uniqueCount="313">
  <si>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</si>
  <si>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</si>
  <si>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</si>
  <si>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</si>
  <si>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</si>
  <si>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</si>
  <si>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</si>
  <si>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</si>
  <si>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</si>
  <si>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</si>
  <si>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</si>
  <si>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</si>
  <si>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</si>
  <si>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</si>
  <si>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</si>
  <si>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</si>
  <si>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</si>
  <si>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</si>
  <si>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</si>
  <si>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</si>
  <si>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</si>
  <si>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</si>
  <si>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</si>
  <si>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</si>
  <si>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</si>
  <si>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</si>
  <si>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</si>
  <si>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</si>
  <si>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</si>
  <si>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</si>
  <si>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</si>
  <si>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</si>
  <si>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</si>
  <si>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</si>
  <si>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</si>
  <si>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</si>
  <si>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</si>
  <si>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</si>
  <si>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</si>
  <si>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</si>
  <si>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</si>
  <si>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</si>
  <si>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</si>
  <si>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</si>
  <si>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</si>
  <si>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</si>
  <si>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</si>
  <si>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</si>
  <si>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</si>
  <si>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</si>
  <si>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</si>
  <si>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</si>
  <si>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</si>
  <si>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</si>
  <si>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</si>
  <si>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</si>
  <si>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</si>
  <si>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</si>
  <si>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</si>
  <si>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</si>
  <si>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</si>
  <si>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</si>
  <si>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</si>
  <si>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</si>
  <si>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</si>
  <si>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</si>
  <si>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</si>
  <si>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</si>
  <si>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</si>
  <si>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</si>
  <si>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</si>
  <si>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</si>
  <si>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</si>
  <si>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</si>
  <si>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</si>
  <si>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</si>
  <si>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</si>
  <si>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</si>
  <si>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</si>
  <si>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</si>
  <si>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</si>
  <si>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</si>
  <si>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</si>
  <si>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</si>
  <si>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</si>
  <si>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</si>
  <si>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</si>
  <si>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</si>
  <si>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</si>
  <si>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</si>
  <si>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</si>
  <si>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</si>
  <si>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</si>
  <si>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</si>
  <si>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</si>
  <si>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</si>
  <si>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</si>
  <si>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</si>
  <si>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</si>
  <si>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</si>
  <si>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</si>
  <si>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</si>
  <si>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</si>
  <si>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</si>
  <si>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</si>
  <si>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</si>
  <si>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</si>
  <si>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</si>
  <si>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</si>
  <si>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</si>
  <si>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</si>
  <si>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</si>
  <si>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</si>
  <si>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</si>
  <si>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</si>
  <si>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</si>
  <si>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</si>
  <si>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</si>
  <si>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</si>
  <si>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</si>
  <si>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</si>
  <si>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</si>
  <si>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</si>
  <si>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</si>
  <si>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</si>
  <si>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</si>
  <si>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</si>
  <si>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</si>
  <si>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</si>
  <si>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</si>
  <si>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</si>
  <si>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</si>
  <si>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</si>
  <si>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</si>
  <si>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</si>
  <si>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</si>
  <si>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</si>
  <si>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</si>
  <si>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</si>
  <si>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</si>
  <si>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</si>
  <si>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</si>
  <si>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</si>
  <si>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</si>
  <si>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</si>
  <si>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</si>
  <si>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</si>
  <si>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</si>
  <si>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</si>
  <si>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</si>
  <si>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</si>
  <si>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</si>
  <si>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</si>
  <si>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</si>
  <si>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</si>
  <si>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</si>
  <si>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</si>
  <si>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</si>
  <si>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</si>
  <si>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</si>
  <si>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</si>
  <si>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</si>
  <si>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</si>
  <si>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</si>
  <si>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</si>
  <si>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</si>
  <si>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</si>
  <si>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</si>
  <si>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</si>
  <si>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</si>
  <si>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</si>
  <si>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</si>
  <si>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</si>
  <si>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</si>
  <si>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</si>
  <si>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</si>
  <si>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</si>
  <si>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</si>
  <si>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</si>
  <si>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</si>
  <si>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</si>
  <si>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</si>
  <si>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</si>
  <si>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</si>
  <si>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</si>
  <si>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</si>
  <si>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</si>
  <si>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</si>
  <si>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</si>
  <si>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</si>
  <si>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</si>
  <si>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</si>
  <si>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</si>
  <si>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</si>
  <si>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</si>
  <si>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</si>
  <si>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</si>
  <si>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</si>
  <si>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</si>
  <si>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</si>
  <si>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</si>
  <si>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</si>
  <si>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</si>
  <si>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</si>
  <si>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</si>
  <si>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</si>
  <si>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</si>
  <si>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</si>
  <si>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</si>
  <si>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</si>
  <si>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</si>
  <si>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</si>
  <si>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</si>
  <si>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</si>
  <si>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</si>
  <si>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</si>
  <si>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</si>
  <si>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</si>
  <si>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</si>
  <si>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</si>
  <si>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</si>
  <si>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</si>
  <si>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</si>
  <si>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</si>
  <si>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</si>
  <si>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</si>
  <si>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</si>
  <si>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</si>
  <si>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</si>
  <si>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</si>
  <si>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</si>
  <si>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</si>
  <si>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</si>
  <si>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</si>
  <si>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</si>
  <si>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</si>
  <si>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</si>
  <si>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</si>
  <si>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</si>
  <si>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</si>
  <si>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</si>
  <si>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</si>
  <si>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</si>
  <si>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</si>
  <si>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</si>
  <si>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</si>
  <si>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</si>
  <si>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</si>
  <si>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</si>
  <si>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</si>
  <si>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</si>
  <si>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</si>
  <si>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</si>
  <si>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</si>
  <si>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</si>
  <si>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</si>
  <si>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</si>
  <si>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</si>
  <si>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</si>
  <si>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</si>
  <si>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</si>
  <si>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</si>
  <si>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</si>
  <si>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</si>
  <si>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</si>
  <si>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</si>
  <si>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</si>
  <si>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</si>
  <si>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</si>
  <si>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</si>
  <si>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</si>
  <si>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</si>
  <si>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</si>
  <si>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</si>
  <si>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</si>
  <si>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</si>
  <si>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</si>
  <si>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</si>
  <si>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</si>
  <si>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</si>
  <si>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</si>
  <si>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</si>
  <si>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</si>
  <si>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</si>
  <si>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</si>
  <si>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</si>
  <si>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</si>
  <si>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</si>
  <si>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</si>
  <si>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</si>
  <si>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</si>
  <si>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</si>
  <si>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</si>
  <si>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</si>
  <si>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</si>
  <si>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</si>
  <si>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</si>
  <si>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</si>
  <si>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</si>
  <si>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</si>
  <si>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</si>
  <si>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</si>
  <si>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</si>
  <si>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</si>
  <si>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</si>
  <si>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</si>
  <si>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</si>
  <si>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</si>
  <si>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</si>
  <si>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</si>
  <si>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</si>
  <si>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</si>
  <si>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t>отчет на 01.01.2021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</si>
</sst>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70" t="s">
        <v>7</v>
      </c>
      <c r="G1" s="270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71" t="s">
        <v>71</v>
      </c>
      <c r="F3" s="271"/>
      <c r="G3" s="271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71" t="s">
        <v>290</v>
      </c>
      <c r="F5" s="271"/>
      <c r="G5" s="271"/>
    </row>
    <row r="6" spans="1:7" s="10" customFormat="1" ht="15" customHeight="1" x14ac:dyDescent="0.2">
      <c r="B6" s="187"/>
      <c r="C6" s="187"/>
      <c r="D6" s="187"/>
      <c r="E6" s="270" t="s">
        <v>291</v>
      </c>
      <c r="F6" s="270"/>
      <c r="G6" s="270"/>
    </row>
    <row r="7" spans="1:7" s="10" customFormat="1" ht="12.75" x14ac:dyDescent="0.2">
      <c r="A7" s="270"/>
      <c r="B7" s="270"/>
      <c r="C7" s="270"/>
      <c r="D7" s="270"/>
      <c r="E7" s="270"/>
      <c r="F7" s="270"/>
      <c r="G7" s="270"/>
    </row>
    <row r="8" spans="1:7" s="10" customFormat="1" ht="12.75" x14ac:dyDescent="0.2">
      <c r="A8" s="270" t="s">
        <v>92</v>
      </c>
      <c r="B8" s="270"/>
      <c r="C8" s="270"/>
      <c r="D8" s="270"/>
      <c r="E8" s="270"/>
      <c r="F8" s="270"/>
      <c r="G8" s="270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7"/>
      <c r="B11" s="274" t="s">
        <v>82</v>
      </c>
      <c r="C11" s="275"/>
      <c r="D11" s="275"/>
      <c r="E11" s="275"/>
      <c r="F11" s="276"/>
      <c r="G11" s="279" t="s">
        <v>74</v>
      </c>
    </row>
    <row r="12" spans="1:7" s="6" customFormat="1" ht="22.5" x14ac:dyDescent="0.15">
      <c r="A12" s="278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80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81" t="s">
        <v>70</v>
      </c>
      <c r="B140" s="282"/>
      <c r="C140" s="282"/>
      <c r="D140" s="282"/>
      <c r="E140" s="282"/>
      <c r="F140" s="283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3" t="s">
        <v>178</v>
      </c>
      <c r="B142" s="273"/>
      <c r="C142" s="273"/>
      <c r="D142" s="273"/>
      <c r="E142" s="273"/>
      <c r="F142" s="273"/>
      <c r="G142" s="273"/>
    </row>
    <row r="143" spans="1:7" ht="12.75" x14ac:dyDescent="0.2">
      <c r="A143" s="272" t="s">
        <v>126</v>
      </c>
      <c r="B143" s="272"/>
      <c r="C143" s="272"/>
      <c r="D143" s="272"/>
      <c r="E143" s="272"/>
      <c r="F143" s="272"/>
      <c r="G143" s="272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19" zoomScaleNormal="130" zoomScaleSheetLayoutView="100" workbookViewId="0">
      <selection activeCell="H106" sqref="H10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306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15165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>
        <v>15165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15165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tabSelected="1" view="pageBreakPreview" topLeftCell="A71" zoomScaleNormal="130" zoomScaleSheetLayoutView="100" workbookViewId="0">
      <selection activeCell="H100" sqref="H10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3.28515625" customWidth="1"/>
    <col min="9" max="9" width="8.5703125" customWidth="1"/>
  </cols>
  <sheetData>
    <row r="2" spans="1:9" x14ac:dyDescent="0.2">
      <c r="B2" s="3" t="s">
        <v>307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831000</v>
      </c>
      <c r="H55" s="8">
        <f>SUM(H56,H58,H65,H68,H74,H86,H93)</f>
        <v>687182.3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475000</v>
      </c>
      <c r="H74" s="65">
        <f>SUM(H75:H85)</f>
        <v>450169.3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475000</v>
      </c>
      <c r="H75" s="199">
        <v>450169.3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356000</v>
      </c>
      <c r="H93" s="9">
        <f>SUM(H94:H101)</f>
        <v>237013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7002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20958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312000</v>
      </c>
      <c r="H101" s="202">
        <v>209053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831000</v>
      </c>
      <c r="H134" s="9">
        <f>SUM(H132,H131,H125,H123,H121,H118,H116,H113,H108,H106,H104,H102,H55,H50,H34,H32,H30,H22,H20,H18,H10,H7)</f>
        <v>687182.3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56" sqref="H5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 x14ac:dyDescent="0.2">
      <c r="B2" s="3" t="s">
        <v>308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v>116964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120000</v>
      </c>
      <c r="H58" s="65">
        <v>94237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116964</v>
      </c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116964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G9" sqref="G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 x14ac:dyDescent="0.2">
      <c r="B2" s="3" t="s">
        <v>309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657949</v>
      </c>
      <c r="H7" s="53">
        <f>SUM(H8:H9)</f>
        <v>657949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657949</v>
      </c>
      <c r="H8" s="262">
        <v>657949</v>
      </c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188425</v>
      </c>
      <c r="H18" s="8">
        <f>SUM(H19)</f>
        <v>188425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188425</v>
      </c>
      <c r="H19" s="263">
        <v>188425</v>
      </c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846374</v>
      </c>
      <c r="H134" s="9">
        <f>SUM(H132,H131,H125,H123,H121,H118,H116,H113,H108,H106,H104,H102,H55,H50,H34,H32,H30,H22,H20,H18,H10,H7)</f>
        <v>846374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H120" sqref="H12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670000</v>
      </c>
      <c r="H55" s="8">
        <f>SUM(H56,H58,H65,H68,H74,H86,H93)</f>
        <v>641895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32000</v>
      </c>
      <c r="H58" s="65">
        <f>SUM(H59:H64)</f>
        <v>22210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>
        <v>32000</v>
      </c>
      <c r="H60" s="202">
        <v>22210</v>
      </c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318000</v>
      </c>
      <c r="H74" s="65">
        <f>SUM(H75:H85)</f>
        <v>302985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313000</v>
      </c>
      <c r="H75" s="199">
        <v>297985</v>
      </c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>
        <v>5000</v>
      </c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300000</v>
      </c>
      <c r="H86" s="65">
        <f>SUM(H87:H92)</f>
        <v>300000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>
        <v>300000</v>
      </c>
      <c r="H89" s="202">
        <v>300000</v>
      </c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20000</v>
      </c>
      <c r="H93" s="9">
        <f>SUM(H94:H101)</f>
        <v>16700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>
        <v>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20000</v>
      </c>
      <c r="H101" s="202">
        <v>16700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78000</v>
      </c>
      <c r="H121" s="9">
        <f>SUM(H122)</f>
        <v>77646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78000</v>
      </c>
      <c r="H122" s="202">
        <v>77646</v>
      </c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750000</v>
      </c>
      <c r="H134" s="9">
        <f>SUM(H132,H131,H125,H123,H121,H118,H116,H113,H108,H106,H104,H102,H55,H50,H34,H32,H30,H22,H20,H18,H10,H7)</f>
        <v>719541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1" zoomScaleNormal="130" zoomScaleSheetLayoutView="100" workbookViewId="0">
      <selection activeCell="H132" sqref="H1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20000</v>
      </c>
      <c r="H104" s="9">
        <f>SUM(H105)</f>
        <v>20000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20000</v>
      </c>
      <c r="H105" s="202">
        <v>20000</v>
      </c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 x14ac:dyDescent="0.2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 x14ac:dyDescent="0.2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-82440.770000000019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-82440.770000000019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-4246000</v>
      </c>
      <c r="E9" s="269">
        <v>-4025512.07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4246000</v>
      </c>
      <c r="E10" s="269">
        <v>3943071.3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0</v>
      </c>
      <c r="E18" s="141">
        <f>Доходы!D13-'000'!E8</f>
        <v>257194.68000000002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4" t="s">
        <v>310</v>
      </c>
      <c r="C21" s="284"/>
    </row>
    <row r="22" spans="1:17" x14ac:dyDescent="0.2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4" t="s">
        <v>311</v>
      </c>
      <c r="C24" s="284"/>
    </row>
    <row r="25" spans="1:17" x14ac:dyDescent="0.2">
      <c r="A25" s="153" t="s">
        <v>231</v>
      </c>
      <c r="B25" s="285" t="s">
        <v>229</v>
      </c>
      <c r="C25" s="285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topLeftCell="A28" zoomScaleSheetLayoutView="100" workbookViewId="0">
      <selection activeCell="D20" sqref="D20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4" t="s">
        <v>235</v>
      </c>
      <c r="B1" s="294"/>
      <c r="C1" s="294"/>
      <c r="D1" s="294"/>
    </row>
    <row r="2" spans="1:4" x14ac:dyDescent="0.2">
      <c r="A2" s="295" t="s">
        <v>236</v>
      </c>
      <c r="B2" s="295"/>
      <c r="C2" s="295"/>
      <c r="D2" s="295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3"/>
      <c r="C4" s="293"/>
      <c r="D4" s="293"/>
    </row>
    <row r="5" spans="1:4" ht="14.25" customHeight="1" x14ac:dyDescent="0.25">
      <c r="A5" s="155" t="s">
        <v>289</v>
      </c>
      <c r="B5" s="297" t="s">
        <v>312</v>
      </c>
      <c r="C5" s="298"/>
      <c r="D5" s="298"/>
    </row>
    <row r="6" spans="1:4" x14ac:dyDescent="0.2">
      <c r="A6" s="156" t="s">
        <v>301</v>
      </c>
      <c r="B6" s="295"/>
      <c r="C6" s="295"/>
      <c r="D6" s="295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6" t="s">
        <v>238</v>
      </c>
      <c r="B8" s="296"/>
      <c r="C8" s="296"/>
      <c r="D8" s="296"/>
    </row>
    <row r="9" spans="1:4" x14ac:dyDescent="0.2">
      <c r="A9" s="295"/>
      <c r="B9" s="295"/>
      <c r="C9" s="295"/>
      <c r="D9" s="295"/>
    </row>
    <row r="10" spans="1:4" ht="18" customHeight="1" x14ac:dyDescent="0.25">
      <c r="A10" s="293" t="s">
        <v>239</v>
      </c>
      <c r="B10" s="293"/>
      <c r="C10" s="293"/>
      <c r="D10" s="293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174753.91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540000</v>
      </c>
      <c r="D14" s="166">
        <f>IF(SUM(D15:D33)=0,"",SUM(D15:D33))</f>
        <v>465138.07</v>
      </c>
    </row>
    <row r="15" spans="1:4" ht="59.25" customHeight="1" x14ac:dyDescent="0.25">
      <c r="A15" s="167" t="s">
        <v>246</v>
      </c>
      <c r="B15" s="168" t="s">
        <v>247</v>
      </c>
      <c r="C15" s="169">
        <v>125000</v>
      </c>
      <c r="D15" s="170">
        <v>123710.59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/>
      <c r="D17" s="170">
        <v>4299.8</v>
      </c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250000</v>
      </c>
      <c r="D19" s="170">
        <v>82728.98</v>
      </c>
    </row>
    <row r="20" spans="1:4" ht="45" customHeight="1" x14ac:dyDescent="0.25">
      <c r="A20" s="167" t="s">
        <v>256</v>
      </c>
      <c r="B20" s="168" t="s">
        <v>257</v>
      </c>
      <c r="C20" s="169">
        <v>150000</v>
      </c>
      <c r="D20" s="170">
        <v>243431.7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10000</v>
      </c>
      <c r="D27" s="170">
        <v>10967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IF(SUM(C35,C38:C44)=0,"",SUM(C35,C38:C44))</f>
        <v>3710374</v>
      </c>
      <c r="D34" s="166">
        <f>IF(SUM(D35,D38:D44)=0,"",SUM(D35,D38:D44))</f>
        <v>3560374</v>
      </c>
    </row>
    <row r="35" spans="1:4" ht="15" x14ac:dyDescent="0.25">
      <c r="A35" s="176" t="s">
        <v>274</v>
      </c>
      <c r="B35" s="177" t="s">
        <v>275</v>
      </c>
      <c r="C35" s="178">
        <f>IF(SUM(C36:C37)=0,"",SUM(C36:C37))</f>
        <v>2682000</v>
      </c>
      <c r="D35" s="178">
        <f>IF(SUM(D36:D37)=0,"",SUM(D36:D37))</f>
        <v>2532000</v>
      </c>
    </row>
    <row r="36" spans="1:4" ht="15" x14ac:dyDescent="0.25">
      <c r="A36" s="179" t="s">
        <v>276</v>
      </c>
      <c r="B36" s="173"/>
      <c r="C36" s="169">
        <v>2535100</v>
      </c>
      <c r="D36" s="170">
        <v>2409100</v>
      </c>
    </row>
    <row r="37" spans="1:4" ht="25.5" customHeight="1" x14ac:dyDescent="0.25">
      <c r="A37" s="179" t="s">
        <v>277</v>
      </c>
      <c r="B37" s="173"/>
      <c r="C37" s="169">
        <v>146900</v>
      </c>
      <c r="D37" s="170">
        <v>122900</v>
      </c>
    </row>
    <row r="38" spans="1:4" ht="30" x14ac:dyDescent="0.25">
      <c r="A38" s="167" t="s">
        <v>278</v>
      </c>
      <c r="B38" s="168" t="s">
        <v>279</v>
      </c>
      <c r="C38" s="169">
        <v>150000</v>
      </c>
      <c r="D38" s="170">
        <v>150000</v>
      </c>
    </row>
    <row r="39" spans="1:4" ht="23.25" x14ac:dyDescent="0.25">
      <c r="A39" s="180" t="s">
        <v>280</v>
      </c>
      <c r="B39" s="181" t="s">
        <v>281</v>
      </c>
      <c r="C39" s="182"/>
      <c r="D39" s="170"/>
    </row>
    <row r="40" spans="1:4" ht="30" x14ac:dyDescent="0.25">
      <c r="A40" s="167" t="s">
        <v>282</v>
      </c>
      <c r="B40" s="168" t="s">
        <v>283</v>
      </c>
      <c r="C40" s="169">
        <v>32000</v>
      </c>
      <c r="D40" s="170">
        <v>32000</v>
      </c>
    </row>
    <row r="41" spans="1:4" ht="15" x14ac:dyDescent="0.25">
      <c r="A41" s="183" t="s">
        <v>284</v>
      </c>
      <c r="B41" s="168" t="s">
        <v>285</v>
      </c>
      <c r="C41" s="169">
        <v>846374</v>
      </c>
      <c r="D41" s="170">
        <v>846374</v>
      </c>
    </row>
    <row r="42" spans="1:4" ht="30" x14ac:dyDescent="0.25">
      <c r="A42" s="167" t="s">
        <v>286</v>
      </c>
      <c r="B42" s="168" t="s">
        <v>287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288</v>
      </c>
      <c r="B45" s="184"/>
      <c r="C45" s="166">
        <f>SUM(C34,C14)</f>
        <v>4250374</v>
      </c>
      <c r="D45" s="166">
        <f>SUM(D34,D14)</f>
        <v>4025512.07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A25" sqref="A23:D25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657949</v>
      </c>
      <c r="H7" s="212">
        <f>SUM(H8:H9)</f>
        <v>657949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657949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657949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188425</v>
      </c>
      <c r="H18" s="228">
        <f>SUM(H19)</f>
        <v>188425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188425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188425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1014000</v>
      </c>
      <c r="H20" s="228">
        <f>SUM(H21)</f>
        <v>973827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1014000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973827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312000</v>
      </c>
      <c r="H32" s="228">
        <f>SUM(H33)</f>
        <v>302950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312000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302950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107000</v>
      </c>
      <c r="H34" s="240">
        <f>SUM(H35,H38,H40,H43,H46,H48)</f>
        <v>103345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39000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12000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27000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3000</v>
      </c>
      <c r="H40" s="243">
        <f>SUM(H41:H42)</f>
        <v>350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3000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350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15000</v>
      </c>
      <c r="H43" s="243">
        <f>SUM(H44:H45)</f>
        <v>14500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14500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49495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49495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1833000</v>
      </c>
      <c r="H55" s="228">
        <f>SUM(H56,H58,H65,H68,H74,H86,H93)</f>
        <v>1603764.3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152000</v>
      </c>
      <c r="H58" s="251">
        <f>SUM(H59:H64)</f>
        <v>139174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152000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139174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680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680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812000</v>
      </c>
      <c r="H74" s="251">
        <f>SUM(H75:H85)</f>
        <v>765154.3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788000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748154.3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12000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5000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340000</v>
      </c>
      <c r="H86" s="251">
        <f>SUM(H87:H92)</f>
        <v>300000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300000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300000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40000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526000</v>
      </c>
      <c r="H93" s="223">
        <f>SUM(H94:H101)</f>
        <v>398756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73000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69882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96000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80958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357000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247916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49000</v>
      </c>
      <c r="H104" s="223">
        <f>SUM(H105)</f>
        <v>35165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49000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35165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81000</v>
      </c>
      <c r="H121" s="223">
        <f>SUM(H122)</f>
        <v>77646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81000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77646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8000</v>
      </c>
      <c r="H123" s="235">
        <f>SUM(H124)</f>
        <v>0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8000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4250374</v>
      </c>
      <c r="H134" s="267">
        <f>SUM(H132,H131,H125,H123,H121,H118,H116,H113,H108,H106,H104,H102,H55,H50,H34,H32,H30,H22,H20,H18,H10,H7)</f>
        <v>3943071.3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99" sqref="H9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 x14ac:dyDescent="0.2">
      <c r="B2" s="3" t="s">
        <v>302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622000</v>
      </c>
      <c r="H20" s="8">
        <f>SUM(H21)</f>
        <v>620397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622000</v>
      </c>
      <c r="H21" s="202">
        <v>620397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192000</v>
      </c>
      <c r="H32" s="8">
        <f>SUM(H33)</f>
        <v>191969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192000</v>
      </c>
      <c r="H33" s="202">
        <v>191969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107000</v>
      </c>
      <c r="H34" s="14">
        <f>SUM(H35,H38,H40,H43,H46,H48)</f>
        <v>103345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39000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12000</v>
      </c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27000</v>
      </c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3000</v>
      </c>
      <c r="H40" s="72">
        <f>SUM(H41:H42)</f>
        <v>350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3000</v>
      </c>
      <c r="H42" s="204">
        <v>350</v>
      </c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15000</v>
      </c>
      <c r="H43" s="72">
        <f>SUM(H44:H45)</f>
        <v>14500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14500</v>
      </c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49495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>
        <v>49495</v>
      </c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212000</v>
      </c>
      <c r="H55" s="8">
        <f>SUM(H56,H58,H65,H68,H74,H86,H93)</f>
        <v>157723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680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>
        <v>680</v>
      </c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12000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>
        <v>12000</v>
      </c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40000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145043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65000</v>
      </c>
      <c r="H96" s="202">
        <v>62880</v>
      </c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60000</v>
      </c>
      <c r="H99" s="202">
        <v>60000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>
        <v>22163</v>
      </c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1142000</v>
      </c>
      <c r="H134" s="9">
        <f>SUM(H132,H131,H125,H123,H121,H118,H116,H113,H108,H106,H104,H102,H55,H50,H34,H32,H30,H22,H20,H18,H10,H7)</f>
        <v>1073434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H31" sqref="H3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B2" s="3" t="s">
        <v>303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368000</v>
      </c>
      <c r="H20" s="8">
        <f>SUM(H21)</f>
        <v>329430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368000</v>
      </c>
      <c r="H21" s="202">
        <v>329430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112000</v>
      </c>
      <c r="H32" s="8">
        <f>SUM(H33)</f>
        <v>102981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112000</v>
      </c>
      <c r="H33" s="202">
        <v>102981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480000</v>
      </c>
      <c r="H134" s="9">
        <f>SUM(H132,H131,H125,H123,H121,H118,H116,H113,H108,H106,H104,H102,H55,H50,H34,H32,H30,H22,H20,H18,H10,H7)</f>
        <v>432411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5" zoomScaleNormal="130" zoomScaleSheetLayoutView="100" workbookViewId="0">
      <selection activeCell="H131" sqref="H13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304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31" zoomScaleNormal="130" zoomScaleSheetLayoutView="100" workbookViewId="0">
      <selection activeCell="H32" sqref="H3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x14ac:dyDescent="0.2">
      <c r="B2" s="3" t="s">
        <v>305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24000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24000</v>
      </c>
      <c r="H21" s="202">
        <v>24000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8000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8000</v>
      </c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32000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 x14ac:dyDescent="0.15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3" t="s">
        <v>178</v>
      </c>
      <c r="B136" s="273"/>
      <c r="C136" s="273"/>
      <c r="D136" s="273"/>
      <c r="E136" s="273"/>
      <c r="F136" s="273"/>
      <c r="G136" s="273"/>
    </row>
    <row r="137" spans="1:9" ht="12.75" x14ac:dyDescent="0.2">
      <c r="A137" s="272" t="s">
        <v>126</v>
      </c>
      <c r="B137" s="272"/>
      <c r="C137" s="272"/>
      <c r="D137" s="272"/>
      <c r="E137" s="272"/>
      <c r="F137" s="272"/>
      <c r="G137" s="272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2020-07-02T10:00:00Z</cp:lastPrinted>
  <dcterms:created xsi:type="dcterms:W3CDTF">2012-01-22T06:17:30Z</dcterms:created>
  <dcterms:modified xsi:type="dcterms:W3CDTF">2021-01-11T10:35:28Z</dcterms:modified>
</cp:coreProperties>
</file>