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17.03.2022\Отчеты 2020-22гг\2022год\"/>
    </mc:Choice>
  </mc:AlternateContent>
  <bookViews>
    <workbookView xWindow="480" yWindow="30" windowWidth="15195" windowHeight="11640" tabRatio="815" firstSheet="1" activeTab="2"/>
  </bookViews>
  <sheets>
    <sheet name="печать" sheetId="1" r:id="rId1"/>
    <sheet name="Доходы" sheetId="4" r:id="rId2"/>
    <sheet name="000" sheetId="3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13">культ.суб!$A$1:$H$137</definedName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H34" i="5" l="1"/>
  <c r="D35" i="4" l="1"/>
  <c r="D34" i="4" s="1"/>
  <c r="C34" i="4" l="1"/>
  <c r="C35" i="4"/>
  <c r="H58" i="13" l="1"/>
  <c r="G92" i="5" l="1"/>
  <c r="G72" i="2"/>
  <c r="I133" i="2"/>
  <c r="I132" i="2" s="1"/>
  <c r="H133" i="2"/>
  <c r="G133" i="2"/>
  <c r="I131" i="2"/>
  <c r="H131" i="2"/>
  <c r="G131" i="2"/>
  <c r="G127" i="2"/>
  <c r="H127" i="2"/>
  <c r="I127" i="2"/>
  <c r="G128" i="2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I104" i="2" s="1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I65" i="2" s="1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H53" i="2" s="1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H28" i="2" s="1"/>
  <c r="G29" i="2"/>
  <c r="G28" i="2" s="1"/>
  <c r="H27" i="2"/>
  <c r="H26" i="2" s="1"/>
  <c r="G27" i="2"/>
  <c r="G26" i="2" s="1"/>
  <c r="G25" i="2"/>
  <c r="H25" i="2"/>
  <c r="I25" i="2"/>
  <c r="H24" i="2"/>
  <c r="H23" i="2" s="1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55" i="24" s="1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45" i="4" s="1"/>
  <c r="D14" i="4"/>
  <c r="D45" i="4" s="1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55" i="13"/>
  <c r="G55" i="12" l="1"/>
  <c r="G43" i="2"/>
  <c r="G7" i="2"/>
  <c r="G35" i="2"/>
  <c r="H118" i="2"/>
  <c r="G125" i="2"/>
  <c r="H11" i="2"/>
  <c r="H10" i="2" s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134" i="18" s="1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H55" i="15"/>
  <c r="H55" i="5"/>
  <c r="E8" i="3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134" i="18" s="1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G134" i="15" l="1"/>
  <c r="I34" i="2"/>
  <c r="G134" i="5"/>
  <c r="E6" i="3"/>
  <c r="E18" i="3"/>
  <c r="I134" i="11"/>
  <c r="H134" i="22"/>
  <c r="G134" i="25"/>
  <c r="H134" i="13"/>
  <c r="H134" i="24"/>
  <c r="G134" i="27"/>
  <c r="H134" i="7"/>
  <c r="H134" i="8"/>
  <c r="G134" i="10"/>
  <c r="I134" i="5"/>
  <c r="G134" i="14"/>
  <c r="H134" i="17"/>
  <c r="H134" i="26"/>
  <c r="H134" i="5"/>
  <c r="G55" i="2"/>
  <c r="G134" i="2" s="1"/>
  <c r="H34" i="2"/>
  <c r="I55" i="2"/>
  <c r="H55" i="2"/>
  <c r="H134" i="15"/>
  <c r="G134" i="6"/>
  <c r="G134" i="12"/>
  <c r="I134" i="2" l="1"/>
  <c r="H134" i="2"/>
</calcChain>
</file>

<file path=xl/sharedStrings.xml><?xml version="1.0" encoding="utf-8"?>
<sst xmlns="http://schemas.openxmlformats.org/spreadsheetml/2006/main" count="7973" uniqueCount="321">
  <si>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</si>
  <si>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</si>
  <si>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</si>
  <si>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</si>
  <si>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</si>
  <si>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</si>
  <si>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</si>
  <si>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</si>
  <si>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</si>
  <si>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</si>
  <si>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</si>
  <si>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</si>
  <si>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</si>
  <si>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</si>
  <si>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</si>
  <si>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</si>
  <si>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</si>
  <si>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</si>
  <si>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</si>
  <si>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</si>
  <si>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</si>
  <si>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</si>
  <si>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</si>
  <si>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</si>
  <si>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</si>
  <si>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</si>
  <si>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</si>
  <si>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</si>
  <si>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</si>
  <si>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</si>
  <si>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</si>
  <si>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</si>
  <si>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</si>
  <si>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</si>
  <si>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</si>
  <si>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</si>
  <si>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</si>
  <si>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</si>
  <si>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</si>
  <si>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</si>
  <si>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</si>
  <si>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</si>
  <si>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</si>
  <si>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</si>
  <si>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</si>
  <si>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</si>
  <si>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</si>
  <si>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</si>
  <si>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</si>
  <si>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</si>
  <si>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</si>
  <si>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</si>
  <si>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</si>
  <si>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</si>
  <si>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</si>
  <si>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</si>
  <si>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</si>
  <si>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</si>
  <si>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</si>
  <si>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</si>
  <si>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</si>
  <si>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</si>
  <si>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</si>
  <si>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</si>
  <si>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</si>
  <si>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</si>
  <si>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</si>
  <si>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</si>
  <si>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</si>
  <si>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</si>
  <si>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</si>
  <si>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</si>
  <si>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</si>
  <si>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</si>
  <si>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</si>
  <si>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</si>
  <si>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</si>
  <si>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</si>
  <si>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</si>
  <si>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</si>
  <si>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</si>
  <si>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</si>
  <si>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</si>
  <si>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</si>
  <si>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</si>
  <si>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</si>
  <si>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</si>
  <si>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</si>
  <si>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</si>
  <si>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</si>
  <si>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</si>
  <si>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</si>
  <si>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</si>
  <si>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</si>
  <si>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</si>
  <si>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</si>
  <si>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</si>
  <si>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</si>
  <si>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</si>
  <si>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</si>
  <si>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</si>
  <si>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</si>
  <si>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</si>
  <si>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</si>
  <si>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</si>
  <si>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</si>
  <si>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</si>
  <si>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</si>
  <si>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</si>
  <si>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</si>
  <si>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</si>
  <si>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</si>
  <si>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</si>
  <si>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</si>
  <si>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</si>
  <si>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</si>
  <si>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</si>
  <si>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</si>
  <si>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</si>
  <si>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</si>
  <si>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</si>
  <si>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</si>
  <si>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</si>
  <si>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</si>
  <si>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</si>
  <si>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</si>
  <si>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</si>
  <si>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</si>
  <si>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</si>
  <si>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</si>
  <si>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</si>
  <si>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</si>
  <si>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</si>
  <si>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</si>
  <si>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</si>
  <si>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</si>
  <si>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</si>
  <si>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</si>
  <si>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</si>
  <si>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</si>
  <si>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</si>
  <si>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</si>
  <si>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</si>
  <si>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</si>
  <si>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</si>
  <si>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</si>
  <si>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</si>
  <si>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</si>
  <si>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</si>
  <si>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</si>
  <si>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</si>
  <si>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</si>
  <si>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</si>
  <si>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</si>
  <si>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</si>
  <si>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</si>
  <si>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</si>
  <si>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</si>
  <si>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</si>
  <si>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</si>
  <si>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</si>
  <si>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</si>
  <si>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</si>
  <si>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</si>
  <si>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</si>
  <si>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</si>
  <si>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</si>
  <si>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</si>
  <si>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</si>
  <si>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</si>
  <si>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</si>
  <si>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</si>
  <si>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</si>
  <si>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</si>
  <si>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</si>
  <si>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</si>
  <si>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</si>
  <si>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</si>
  <si>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</si>
  <si>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</si>
  <si>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</si>
  <si>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</si>
  <si>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</si>
  <si>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</si>
  <si>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</si>
  <si>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</si>
  <si>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</si>
  <si>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</si>
  <si>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</si>
  <si>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</si>
  <si>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</si>
  <si>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</si>
  <si>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</si>
  <si>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</si>
  <si>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</si>
  <si>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</si>
  <si>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</si>
  <si>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</si>
  <si>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</si>
  <si>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</si>
  <si>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</si>
  <si>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</si>
  <si>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</si>
  <si>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</si>
  <si>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</si>
  <si>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</si>
  <si>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</si>
  <si>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</si>
  <si>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</si>
  <si>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</si>
  <si>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</si>
  <si>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</si>
  <si>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</si>
  <si>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</si>
  <si>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</si>
  <si>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</si>
  <si>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</si>
  <si>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</si>
  <si>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</si>
  <si>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</si>
  <si>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</si>
  <si>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</si>
  <si>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</si>
  <si>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</si>
  <si>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</si>
  <si>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</si>
  <si>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</si>
  <si>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</si>
  <si>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</si>
  <si>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</si>
  <si>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</si>
  <si>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</si>
  <si>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</si>
  <si>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</si>
  <si>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</si>
  <si>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</si>
  <si>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</si>
  <si>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</si>
  <si>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</si>
  <si>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</si>
  <si>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</si>
  <si>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</si>
  <si>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</si>
  <si>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</si>
  <si>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</si>
  <si>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</si>
  <si>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</si>
  <si>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</si>
  <si>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</si>
  <si>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</si>
  <si>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</si>
  <si>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</si>
  <si>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</si>
  <si>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</si>
  <si>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</si>
  <si>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</si>
  <si>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</si>
  <si>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</si>
  <si>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</si>
  <si>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</si>
  <si>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</si>
  <si>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</si>
  <si>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</si>
  <si>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</si>
  <si>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</si>
  <si>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</si>
  <si>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</si>
  <si>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</si>
  <si>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</si>
  <si>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</si>
  <si>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</si>
  <si>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</si>
  <si>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</si>
  <si>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</si>
  <si>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</si>
  <si>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</si>
  <si>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</si>
  <si>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</si>
  <si>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</si>
  <si>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</si>
  <si>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</si>
  <si>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</si>
  <si>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</si>
  <si>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</si>
  <si>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</si>
  <si>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</si>
  <si>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</si>
  <si>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</si>
  <si>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</si>
  <si>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</si>
  <si>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</si>
  <si>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</si>
  <si>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</si>
  <si>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</si>
  <si>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</si>
  <si>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</si>
  <si>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</si>
  <si>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</si>
  <si>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</si>
  <si>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</si>
  <si>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благоустройство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</si>
  <si>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</si>
  <si>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</si>
  <si>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</si>
  <si>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</si>
  <si>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</si>
  <si>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</si>
  <si>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</si>
  <si>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</si>
  <si>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</si>
  <si>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</si>
  <si>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 xml:space="preserve">                                 0401 81 3 30 00000 000            Социальные выплаты безработным гражданам за счет средств  обращений</t>
  </si>
  <si>
    <t xml:space="preserve">    0203 99 4 00 0000 000 Осуществление первичного воинского учета на территориях, где отствуют военные коммисариаты</t>
  </si>
  <si>
    <t xml:space="preserve">                               0503 89 3 00 00000 000 Уличное освещение</t>
  </si>
  <si>
    <t xml:space="preserve">                                                                         0503 89 2 00 00000 000</t>
  </si>
  <si>
    <t xml:space="preserve">                                    0801 84 2 00 00000 000 Сбвенция на организацию и поддержку чреждений культуры</t>
  </si>
  <si>
    <t xml:space="preserve">                         0801 84 2 00 00000 000  Дом культры села (дотация) за счет средств местного бюджета</t>
  </si>
  <si>
    <t xml:space="preserve">                                             0113 00 0 00 0000 000     Муниципальная программа "Профилактика терроризма и экстремизма"</t>
  </si>
  <si>
    <t>000 2 08 0500 01 00000  150</t>
  </si>
  <si>
    <t xml:space="preserve">                                     Резервный  фонд</t>
  </si>
  <si>
    <t>отчет на 01.10.2022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</si>
</sst>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70" t="s">
        <v>7</v>
      </c>
      <c r="G1" s="270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71" t="s">
        <v>71</v>
      </c>
      <c r="F3" s="271"/>
      <c r="G3" s="271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71" t="s">
        <v>288</v>
      </c>
      <c r="F5" s="271"/>
      <c r="G5" s="271"/>
    </row>
    <row r="6" spans="1:7" s="10" customFormat="1" ht="15" customHeight="1" x14ac:dyDescent="0.2">
      <c r="B6" s="187"/>
      <c r="C6" s="187"/>
      <c r="D6" s="187"/>
      <c r="E6" s="270" t="s">
        <v>289</v>
      </c>
      <c r="F6" s="270"/>
      <c r="G6" s="270"/>
    </row>
    <row r="7" spans="1:7" s="10" customFormat="1" ht="12.75" x14ac:dyDescent="0.2">
      <c r="A7" s="270"/>
      <c r="B7" s="270"/>
      <c r="C7" s="270"/>
      <c r="D7" s="270"/>
      <c r="E7" s="270"/>
      <c r="F7" s="270"/>
      <c r="G7" s="270"/>
    </row>
    <row r="8" spans="1:7" s="10" customFormat="1" ht="12.75" x14ac:dyDescent="0.2">
      <c r="A8" s="270" t="s">
        <v>92</v>
      </c>
      <c r="B8" s="270"/>
      <c r="C8" s="270"/>
      <c r="D8" s="270"/>
      <c r="E8" s="270"/>
      <c r="F8" s="270"/>
      <c r="G8" s="270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7"/>
      <c r="B11" s="274" t="s">
        <v>82</v>
      </c>
      <c r="C11" s="275"/>
      <c r="D11" s="275"/>
      <c r="E11" s="275"/>
      <c r="F11" s="276"/>
      <c r="G11" s="279" t="s">
        <v>74</v>
      </c>
    </row>
    <row r="12" spans="1:7" s="6" customFormat="1" ht="22.5" x14ac:dyDescent="0.15">
      <c r="A12" s="278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80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81" t="s">
        <v>70</v>
      </c>
      <c r="B140" s="282"/>
      <c r="C140" s="282"/>
      <c r="D140" s="282"/>
      <c r="E140" s="282"/>
      <c r="F140" s="283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3" t="s">
        <v>178</v>
      </c>
      <c r="B142" s="273"/>
      <c r="C142" s="273"/>
      <c r="D142" s="273"/>
      <c r="E142" s="273"/>
      <c r="F142" s="273"/>
      <c r="G142" s="273"/>
    </row>
    <row r="143" spans="1:7" ht="12.75" x14ac:dyDescent="0.2">
      <c r="A143" s="272" t="s">
        <v>126</v>
      </c>
      <c r="B143" s="272"/>
      <c r="C143" s="272"/>
      <c r="D143" s="272"/>
      <c r="E143" s="272"/>
      <c r="F143" s="272"/>
      <c r="G143" s="272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01" zoomScaleNormal="130" zoomScaleSheetLayoutView="100" workbookViewId="0">
      <selection activeCell="H106" sqref="H10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.42578125" customWidth="1"/>
    <col min="9" max="9" width="0.5703125" customWidth="1"/>
  </cols>
  <sheetData>
    <row r="2" spans="1:9" ht="12.75" x14ac:dyDescent="0.2">
      <c r="A2" s="311" t="s">
        <v>311</v>
      </c>
      <c r="B2" s="312"/>
      <c r="C2" s="312"/>
      <c r="D2" s="312"/>
      <c r="E2" s="312"/>
      <c r="F2" s="312"/>
      <c r="G2" s="312"/>
      <c r="H2" s="312"/>
      <c r="I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64000</v>
      </c>
      <c r="H104" s="9">
        <f>SUM(H105)</f>
        <v>55573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64000</v>
      </c>
      <c r="H105" s="202">
        <v>55573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64000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I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76" sqref="H7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2.5703125" customWidth="1"/>
    <col min="9" max="9" width="4" hidden="1" customWidth="1"/>
  </cols>
  <sheetData>
    <row r="2" spans="1:9" x14ac:dyDescent="0.2">
      <c r="A2" s="3" t="s">
        <v>314</v>
      </c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626000</v>
      </c>
      <c r="H55" s="8">
        <f>SUM(H56,H58,H65,H68,H74,H86,H93)</f>
        <v>375727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437000</v>
      </c>
      <c r="H74" s="65">
        <f>SUM(H75:H85)</f>
        <v>357185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437000</v>
      </c>
      <c r="H75" s="199">
        <v>357185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80000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80000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109000</v>
      </c>
      <c r="H93" s="9">
        <f>SUM(H94:H101)</f>
        <v>18542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>
        <v>4544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9248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65000</v>
      </c>
      <c r="H101" s="202">
        <v>4750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626000</v>
      </c>
      <c r="H134" s="9">
        <f>SUM(H132,H131,H125,H123,H121,H118,H116,H113,H108,H106,H104,H102,H55,H50,H34,H32,H30,H22,H20,H18,H10,H7)</f>
        <v>375727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13" sqref="H1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13.28515625" style="32" customWidth="1"/>
    <col min="8" max="8" width="12.85546875" customWidth="1"/>
    <col min="9" max="9" width="0.140625" customWidth="1"/>
  </cols>
  <sheetData>
    <row r="2" spans="1:9" ht="12.75" x14ac:dyDescent="0.2">
      <c r="A2" s="311" t="s">
        <v>313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165000</v>
      </c>
      <c r="H10" s="30">
        <f>SUM(H11,H14,H16)</f>
        <v>123364.79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165000</v>
      </c>
      <c r="H11" s="9">
        <f>SUM(H12:H13)</f>
        <v>123364.79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165000</v>
      </c>
      <c r="H12" s="202">
        <v>123364.79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100000</v>
      </c>
      <c r="H55" s="8">
        <f>SUM(H56,H58,H65,H68,H74,H86,H93)</f>
        <v>80238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100000</v>
      </c>
      <c r="H74" s="65">
        <f>SUM(H75:H85)</f>
        <v>80238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>
        <v>100000</v>
      </c>
      <c r="H75" s="199">
        <v>80238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265000</v>
      </c>
      <c r="H134" s="9">
        <f>SUM(H132,H131,H125,H123,H121,H118,H116,H113,H108,H106,H104,H102,H55,H50,H34,H32,H30,H22,H20,H18,H10,H7)</f>
        <v>203602.78999999998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9" sqref="H9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85546875" style="32" customWidth="1"/>
    <col min="8" max="8" width="12.7109375" customWidth="1"/>
    <col min="9" max="9" width="1.140625" customWidth="1"/>
  </cols>
  <sheetData>
    <row r="2" spans="1:9" ht="12.75" x14ac:dyDescent="0.2">
      <c r="A2" s="311" t="s">
        <v>315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621000</v>
      </c>
      <c r="H7" s="53">
        <f>SUM(H8:H9)</f>
        <v>506275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621000</v>
      </c>
      <c r="H8" s="262">
        <v>506275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189000</v>
      </c>
      <c r="H18" s="8">
        <f>SUM(H19)</f>
        <v>146851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189000</v>
      </c>
      <c r="H19" s="263">
        <v>146851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810000</v>
      </c>
      <c r="H134" s="9">
        <f>SUM(H132,H131,H125,H123,H121,H118,H116,H113,H108,H106,H104,H102,H55,H50,H34,H32,H30,H22,H20,H18,H10,H7)</f>
        <v>653126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13" sqref="H1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2.7109375" customWidth="1"/>
    <col min="9" max="9" width="0.42578125" customWidth="1"/>
  </cols>
  <sheetData>
    <row r="2" spans="1:9" ht="12.75" x14ac:dyDescent="0.2">
      <c r="A2" s="311" t="s">
        <v>316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45000</v>
      </c>
      <c r="H10" s="30">
        <f>SUM(H11,H14,H16)</f>
        <v>23824.720000000001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45000</v>
      </c>
      <c r="H11" s="9">
        <f>SUM(H12:H13)</f>
        <v>23824.720000000001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49">
        <v>45000</v>
      </c>
      <c r="H12" s="263">
        <v>23824.720000000001</v>
      </c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668000</v>
      </c>
      <c r="H55" s="8">
        <f>SUM(H56,H58,H65,H68,H74,H86,H93)</f>
        <v>252377.16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35000</v>
      </c>
      <c r="H58" s="65">
        <f>SUM(H59:H64)</f>
        <v>9173.16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15.75" x14ac:dyDescent="0.25">
      <c r="A64" s="63" t="s">
        <v>308</v>
      </c>
      <c r="B64" s="99"/>
      <c r="C64" s="12"/>
      <c r="D64" s="12"/>
      <c r="E64" s="27"/>
      <c r="F64" s="57" t="s">
        <v>307</v>
      </c>
      <c r="G64" s="13">
        <v>35000</v>
      </c>
      <c r="H64" s="202">
        <v>9173.16</v>
      </c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313000</v>
      </c>
      <c r="H74" s="65">
        <f>SUM(H75:H85)</f>
        <v>182204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307000</v>
      </c>
      <c r="H75" s="199">
        <v>182204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6000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260000</v>
      </c>
      <c r="H86" s="65">
        <f>SUM(H87:H92)</f>
        <v>50000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260000</v>
      </c>
      <c r="H92" s="202">
        <v>50000</v>
      </c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60000</v>
      </c>
      <c r="H93" s="9">
        <f>SUM(H94:H101)</f>
        <v>11000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30000</v>
      </c>
      <c r="H99" s="202">
        <v>1000</v>
      </c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30000</v>
      </c>
      <c r="H101" s="202">
        <v>10000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39512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39512</v>
      </c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6000</v>
      </c>
      <c r="H125" s="15">
        <f>SUM(H126:H130)</f>
        <v>1656.39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>
        <v>6000</v>
      </c>
      <c r="H126" s="202">
        <v>1656.39</v>
      </c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777000</v>
      </c>
      <c r="H134" s="9">
        <f>SUM(H132,H131,H125,H123,H121,H118,H116,H113,H108,H106,H104,H102,H55,H50,H34,H32,H30,H22,H20,H18,H10,H7)</f>
        <v>317370.27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101" sqref="H10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" customWidth="1"/>
    <col min="9" max="9" width="0.28515625" customWidth="1"/>
  </cols>
  <sheetData>
    <row r="2" spans="1:9" ht="12.75" x14ac:dyDescent="0.2">
      <c r="A2" s="311" t="s">
        <v>317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</v>
      </c>
      <c r="H55" s="8">
        <f>SUM(H56,H58,H65,H68,H74,H86,H93)</f>
        <v>3000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3000</v>
      </c>
      <c r="H74" s="65">
        <v>3000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3000</v>
      </c>
      <c r="H75" s="204">
        <v>3000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7000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>
        <v>7000</v>
      </c>
      <c r="H101" s="203">
        <v>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v>10000</v>
      </c>
      <c r="H134" s="9">
        <f>SUM(H132,H131,H125,H123,H121,H118,H116,H113,H108,H106,H104,H102,H55,H50,H34,H32,H30,H22,H20,H18,H10,H7)</f>
        <v>3000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2" zoomScaleNormal="130" zoomScaleSheetLayoutView="100" workbookViewId="0">
      <selection activeCell="H103" sqref="H10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A2" s="3" t="s">
        <v>319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10000</v>
      </c>
      <c r="H104" s="9">
        <f>SUM(H105)</f>
        <v>10000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10000</v>
      </c>
      <c r="H105" s="202">
        <v>10000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G132+G131+G125+G123+G121+G118+G116+G113+G108+G106+G104+G102+G55+G50+G34+G32+G30+G22+G20+G18+G10+G7</f>
        <v>10000</v>
      </c>
      <c r="H134" s="9">
        <f>H132+H131+H125+H123+H121+H118+H116+H113+H108+H106+H104+H102+H55+H50+H34+H32+H30+H22+H20+H18+H10+H7</f>
        <v>10000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zoomScaleSheetLayoutView="100" workbookViewId="0">
      <selection activeCell="D42" sqref="D42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85" t="s">
        <v>235</v>
      </c>
      <c r="B1" s="285"/>
      <c r="C1" s="285"/>
      <c r="D1" s="285"/>
    </row>
    <row r="2" spans="1:4" x14ac:dyDescent="0.2">
      <c r="A2" s="286" t="s">
        <v>236</v>
      </c>
      <c r="B2" s="286"/>
      <c r="C2" s="286"/>
      <c r="D2" s="286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84"/>
      <c r="C4" s="284"/>
      <c r="D4" s="284"/>
    </row>
    <row r="5" spans="1:4" ht="14.25" customHeight="1" x14ac:dyDescent="0.25">
      <c r="A5" s="155" t="s">
        <v>287</v>
      </c>
      <c r="B5" s="288" t="s">
        <v>320</v>
      </c>
      <c r="C5" s="289"/>
      <c r="D5" s="289"/>
    </row>
    <row r="6" spans="1:4" x14ac:dyDescent="0.2">
      <c r="A6" s="156" t="s">
        <v>299</v>
      </c>
      <c r="B6" s="286"/>
      <c r="C6" s="286"/>
      <c r="D6" s="286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87" t="s">
        <v>238</v>
      </c>
      <c r="B8" s="287"/>
      <c r="C8" s="287"/>
      <c r="D8" s="287"/>
    </row>
    <row r="9" spans="1:4" x14ac:dyDescent="0.2">
      <c r="A9" s="286"/>
      <c r="B9" s="286"/>
      <c r="C9" s="286"/>
      <c r="D9" s="286"/>
    </row>
    <row r="10" spans="1:4" ht="18" customHeight="1" x14ac:dyDescent="0.25">
      <c r="A10" s="284" t="s">
        <v>239</v>
      </c>
      <c r="B10" s="284"/>
      <c r="C10" s="284"/>
      <c r="D10" s="284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221258.02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640000</v>
      </c>
      <c r="D14" s="166">
        <f>IF(SUM(D15:D33)=0,"",SUM(D15:D33))</f>
        <v>270266.74</v>
      </c>
    </row>
    <row r="15" spans="1:4" ht="59.25" customHeight="1" x14ac:dyDescent="0.25">
      <c r="A15" s="167" t="s">
        <v>246</v>
      </c>
      <c r="B15" s="168" t="s">
        <v>247</v>
      </c>
      <c r="C15" s="169">
        <v>170000</v>
      </c>
      <c r="D15" s="170">
        <v>92244.160000000003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>
        <v>30000</v>
      </c>
      <c r="D17" s="170">
        <v>66865.88</v>
      </c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260000</v>
      </c>
      <c r="D19" s="170">
        <v>73904.56</v>
      </c>
    </row>
    <row r="20" spans="1:4" ht="45" customHeight="1" x14ac:dyDescent="0.25">
      <c r="A20" s="167" t="s">
        <v>256</v>
      </c>
      <c r="B20" s="168" t="s">
        <v>257</v>
      </c>
      <c r="C20" s="169">
        <v>160000</v>
      </c>
      <c r="D20" s="170">
        <v>28302.14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15000</v>
      </c>
      <c r="D27" s="170">
        <v>8950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C35+C40+C41</f>
        <v>3951500</v>
      </c>
      <c r="D34" s="166">
        <f>D35+D40+D41+D43</f>
        <v>2609349</v>
      </c>
    </row>
    <row r="35" spans="1:4" ht="15" x14ac:dyDescent="0.25">
      <c r="A35" s="176" t="s">
        <v>274</v>
      </c>
      <c r="B35" s="177" t="s">
        <v>275</v>
      </c>
      <c r="C35" s="178">
        <f>C36+C37</f>
        <v>3104000</v>
      </c>
      <c r="D35" s="178">
        <f>D36+D37</f>
        <v>1933773</v>
      </c>
    </row>
    <row r="36" spans="1:4" ht="15" x14ac:dyDescent="0.25">
      <c r="A36" s="179" t="s">
        <v>276</v>
      </c>
      <c r="B36" s="173"/>
      <c r="C36" s="169">
        <v>2959700</v>
      </c>
      <c r="D36" s="170">
        <v>1825773</v>
      </c>
    </row>
    <row r="37" spans="1:4" ht="25.5" customHeight="1" x14ac:dyDescent="0.25">
      <c r="A37" s="179" t="s">
        <v>277</v>
      </c>
      <c r="B37" s="173"/>
      <c r="C37" s="169">
        <v>144300</v>
      </c>
      <c r="D37" s="170">
        <v>108000</v>
      </c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310</v>
      </c>
      <c r="B39" s="181" t="s">
        <v>309</v>
      </c>
      <c r="C39" s="182"/>
      <c r="D39" s="170"/>
    </row>
    <row r="40" spans="1:4" ht="30" x14ac:dyDescent="0.25">
      <c r="A40" s="167" t="s">
        <v>280</v>
      </c>
      <c r="B40" s="168" t="s">
        <v>281</v>
      </c>
      <c r="C40" s="169">
        <v>37500</v>
      </c>
      <c r="D40" s="170">
        <v>22450</v>
      </c>
    </row>
    <row r="41" spans="1:4" ht="15" x14ac:dyDescent="0.25">
      <c r="A41" s="183" t="s">
        <v>282</v>
      </c>
      <c r="B41" s="168" t="s">
        <v>283</v>
      </c>
      <c r="C41" s="169">
        <v>810000</v>
      </c>
      <c r="D41" s="170">
        <v>653126</v>
      </c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 t="s">
        <v>318</v>
      </c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C34+C14</f>
        <v>4591500</v>
      </c>
      <c r="D45" s="166">
        <f>D14+D34</f>
        <v>2879615.74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95" zoomScaleNormal="130" zoomScaleSheetLayoutView="100" workbookViewId="0">
      <selection activeCell="G102" sqref="G10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10000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>
        <v>10000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SheetLayoutView="100" workbookViewId="0">
      <selection activeCell="E11" sqref="E11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92" t="s">
        <v>196</v>
      </c>
      <c r="B2" s="292"/>
      <c r="C2" s="292"/>
      <c r="D2" s="292"/>
      <c r="E2" s="292"/>
      <c r="F2" s="292"/>
      <c r="G2" s="292"/>
    </row>
    <row r="3" spans="1:7" s="130" customFormat="1" ht="42" customHeight="1" x14ac:dyDescent="0.2">
      <c r="A3" s="297" t="s">
        <v>197</v>
      </c>
      <c r="B3" s="295" t="s">
        <v>198</v>
      </c>
      <c r="C3" s="293" t="s">
        <v>199</v>
      </c>
      <c r="D3" s="293" t="s">
        <v>200</v>
      </c>
      <c r="E3" s="127"/>
      <c r="F3" s="128"/>
      <c r="G3" s="129"/>
    </row>
    <row r="4" spans="1:7" s="130" customFormat="1" ht="42" customHeight="1" x14ac:dyDescent="0.2">
      <c r="A4" s="298"/>
      <c r="B4" s="296"/>
      <c r="C4" s="294"/>
      <c r="D4" s="294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-95961.620000000112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-95961.620000000112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-4591500</v>
      </c>
      <c r="E9" s="269">
        <v>-2879615.74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4591500</v>
      </c>
      <c r="E10" s="269">
        <v>2783654.12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0</v>
      </c>
      <c r="E18" s="141">
        <f>Доходы!D13-'000'!E8</f>
        <v>317219.64000000013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90" t="s">
        <v>301</v>
      </c>
      <c r="C21" s="290"/>
    </row>
    <row r="22" spans="1:17" x14ac:dyDescent="0.2">
      <c r="A22" s="153" t="s">
        <v>228</v>
      </c>
      <c r="B22" s="291" t="s">
        <v>229</v>
      </c>
      <c r="C22" s="29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90" t="s">
        <v>302</v>
      </c>
      <c r="C24" s="290"/>
    </row>
    <row r="25" spans="1:17" x14ac:dyDescent="0.2">
      <c r="A25" s="153" t="s">
        <v>231</v>
      </c>
      <c r="B25" s="291" t="s">
        <v>229</v>
      </c>
      <c r="C25" s="291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5" zoomScaleNormal="130" zoomScaleSheetLayoutView="100" workbookViewId="0">
      <selection activeCell="A139" sqref="A139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7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621000</v>
      </c>
      <c r="H7" s="212">
        <f>SUM(H8:H9)</f>
        <v>506275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621000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506275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210000</v>
      </c>
      <c r="H10" s="217">
        <f>SUM(H11,H14,H16)</f>
        <v>147189.51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210000</v>
      </c>
      <c r="H11" s="223">
        <f>SUM(H12:H13)</f>
        <v>147189.51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210000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147189.51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189000</v>
      </c>
      <c r="H18" s="228">
        <f>SUM(H19)</f>
        <v>146851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189000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146851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1222000</v>
      </c>
      <c r="H20" s="228">
        <f>SUM(H21)</f>
        <v>738308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1222000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738308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370500</v>
      </c>
      <c r="H32" s="228">
        <f>SUM(H33)</f>
        <v>220687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370500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220687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89000</v>
      </c>
      <c r="H34" s="240">
        <f>SUM(H35,H38,H40,H43,H46,H48)</f>
        <v>24361.09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46000</v>
      </c>
      <c r="H35" s="243">
        <f>SUM(H36:H37)</f>
        <v>12161.09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14000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6061.09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32000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6100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8000</v>
      </c>
      <c r="H40" s="243">
        <f>SUM(H41:H42)</f>
        <v>5600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8000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5600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35000</v>
      </c>
      <c r="H43" s="243">
        <f>SUM(H44:H45)</f>
        <v>6600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20000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6600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1710000</v>
      </c>
      <c r="H55" s="228">
        <f>SUM(H56,H58,H65,H68,H74,H86,H93)</f>
        <v>883224.16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35000</v>
      </c>
      <c r="H58" s="251">
        <f>SUM(H59:H64)</f>
        <v>9173.16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35000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9173.16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961000</v>
      </c>
      <c r="H74" s="251">
        <f>SUM(H75:H85)</f>
        <v>697262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932000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694262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16000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3000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6000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340000</v>
      </c>
      <c r="H86" s="251">
        <f>SUM(H87:H92)</f>
        <v>50000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340000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50000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371000</v>
      </c>
      <c r="H93" s="223">
        <f>SUM(H94:H101)</f>
        <v>126789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62505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106000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22304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172000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41980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74000</v>
      </c>
      <c r="H104" s="223">
        <f>SUM(H105)</f>
        <v>65573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74000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65573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58000</v>
      </c>
      <c r="H121" s="223">
        <f>SUM(H122)</f>
        <v>39512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58000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39512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6000</v>
      </c>
      <c r="H123" s="235">
        <f>SUM(H124)</f>
        <v>4425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6000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4425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12000</v>
      </c>
      <c r="H125" s="235">
        <f>SUM(H126:H130)</f>
        <v>7248.3600000000006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12000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7248.3600000000006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40000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4601500</v>
      </c>
      <c r="H134" s="267">
        <f>SUM(H132,H131,H125,H123,H121,H118,H116,H113,H108,H106,H104,H102,H55,H50,H34,H32,H30,H22,H20,H18,H10,H7)</f>
        <v>2783654.12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19" zoomScaleNormal="130" zoomScaleSheetLayoutView="100" workbookViewId="0">
      <selection activeCell="H38" sqref="H38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0.140625" customWidth="1"/>
  </cols>
  <sheetData>
    <row r="2" spans="1:9" ht="12.75" x14ac:dyDescent="0.2">
      <c r="A2" s="311" t="s">
        <v>303</v>
      </c>
      <c r="B2" s="312"/>
      <c r="C2" s="312"/>
      <c r="D2" s="312"/>
      <c r="E2" s="312"/>
      <c r="F2" s="312"/>
      <c r="G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795000</v>
      </c>
      <c r="H20" s="8">
        <f>SUM(H21)</f>
        <v>449103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795000</v>
      </c>
      <c r="H21" s="202">
        <v>449103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/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240000</v>
      </c>
      <c r="H32" s="8">
        <f>SUM(H33)</f>
        <v>133828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240000</v>
      </c>
      <c r="H33" s="202">
        <v>133828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89000</v>
      </c>
      <c r="H34" s="264">
        <f>H35+H43+H40</f>
        <v>24361.09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46000</v>
      </c>
      <c r="H35" s="72">
        <f>SUM(H36:H37)</f>
        <v>12161.09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14000</v>
      </c>
      <c r="H36" s="204">
        <v>6061.09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32000</v>
      </c>
      <c r="H37" s="204">
        <v>6100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/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8000</v>
      </c>
      <c r="H40" s="72">
        <v>5600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8000</v>
      </c>
      <c r="H42" s="204">
        <v>5600</v>
      </c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35000</v>
      </c>
      <c r="H43" s="72">
        <f>SUM(H44:H45)</f>
        <v>6600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>
        <v>20000</v>
      </c>
      <c r="H44" s="204">
        <v>6600</v>
      </c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296000</v>
      </c>
      <c r="H55" s="8">
        <f>SUM(H56,H58,H65,H68,H74,H86,H93)</f>
        <v>171882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108000</v>
      </c>
      <c r="H74" s="65">
        <f>SUM(H75:H85)</f>
        <v>74635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85000</v>
      </c>
      <c r="H75" s="204">
        <v>71635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16000</v>
      </c>
      <c r="H79" s="202">
        <v>3000</v>
      </c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185000</v>
      </c>
      <c r="H93" s="9">
        <f>SUM(H94:H101)</f>
        <v>97247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57961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12056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60000</v>
      </c>
      <c r="H101" s="202">
        <v>27230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4425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>
        <v>4425</v>
      </c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6000</v>
      </c>
      <c r="H125" s="15">
        <f>SUM(H126:H130)</f>
        <v>5591.97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>
        <v>6000</v>
      </c>
      <c r="H126" s="202">
        <v>5591.97</v>
      </c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1432000</v>
      </c>
      <c r="H134" s="9">
        <f>SUM(H132,H131,H125,H123,H121,H118,H116,H113,H108,H106,H104,H102,H55,H50,H34,H32,H30,H22,H20,H18,H10,H7)</f>
        <v>789191.06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34" sqref="G34:H34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1" t="s">
        <v>304</v>
      </c>
      <c r="B2" s="312"/>
      <c r="C2" s="312"/>
      <c r="D2" s="312"/>
      <c r="E2" s="312"/>
      <c r="F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399000</v>
      </c>
      <c r="H20" s="8">
        <f>SUM(H21)</f>
        <v>272055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399000</v>
      </c>
      <c r="H21" s="202">
        <v>272055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121000</v>
      </c>
      <c r="H32" s="8">
        <f>SUM(H33)</f>
        <v>81559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121000</v>
      </c>
      <c r="H33" s="202">
        <v>81559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520000</v>
      </c>
      <c r="H134" s="9">
        <f>SUM(H132,H131,H125,H123,H121,H118,H116,H113,H108,H106,H104,H102,H55,H50,H34,H32,H30,H22,H20,H18,H10,H7)</f>
        <v>353614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34" sqref="G134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1" t="s">
        <v>305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40000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40000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38" sqref="H38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2.75" x14ac:dyDescent="0.2">
      <c r="A2" s="311" t="s">
        <v>312</v>
      </c>
      <c r="B2" s="312"/>
      <c r="C2" s="312"/>
      <c r="D2" s="312"/>
      <c r="E2" s="312"/>
      <c r="F2" s="312"/>
      <c r="G2" s="312"/>
      <c r="H2" s="312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28000</v>
      </c>
      <c r="H20" s="8">
        <f>SUM(H21)</f>
        <v>17150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28000</v>
      </c>
      <c r="H21" s="202">
        <v>17150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9500</v>
      </c>
      <c r="H32" s="8">
        <f>SUM(H33)</f>
        <v>5300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9500</v>
      </c>
      <c r="H33" s="202">
        <v>5300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37500</v>
      </c>
      <c r="H134" s="9">
        <f>SUM(H132,H131,H125,H123,H121,H118,H116,H113,H108,H106,H104,H102,H55,H50,H34,H32,H30,H22,H20,H18,H10,H7)</f>
        <v>22450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G141" sqref="G14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296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3" t="s">
        <v>70</v>
      </c>
      <c r="B134" s="314"/>
      <c r="C134" s="314"/>
      <c r="D134" s="314"/>
      <c r="E134" s="314"/>
      <c r="F134" s="315"/>
      <c r="G134" s="9">
        <f>SUM(G132,G131,G125,G123,G121,G118,G116,G113,G108,G106,G104,G102,G55,G50,G34,G32,G30,G22,G20,G18,G10,G7)</f>
        <v>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</vt:i4>
      </vt:variant>
    </vt:vector>
  </HeadingPairs>
  <TitlesOfParts>
    <vt:vector size="34" baseType="lpstr">
      <vt:lpstr>печать</vt:lpstr>
      <vt:lpstr>Доходы</vt:lpstr>
      <vt:lpstr>000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культ.суб!Область_печати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2021-05-11T10:02:27Z</cp:lastPrinted>
  <dcterms:created xsi:type="dcterms:W3CDTF">2012-01-22T06:17:30Z</dcterms:created>
  <dcterms:modified xsi:type="dcterms:W3CDTF">2022-10-04T07:52:20Z</dcterms:modified>
</cp:coreProperties>
</file>